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60" tabRatio="881" firstSheet="11" activeTab="12"/>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6" sheetId="13" r:id="rId13"/>
    <sheet name="07"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fn.COUNTIFS" hidden="1">#NAME?</definedName>
    <definedName name="_xlfn.SUMIFS" hidden="1">#NAME?</definedName>
    <definedName name="Nguyennhan">'[1]Nguyen_nhan'!$B$3:$B$16</definedName>
    <definedName name="_xlnm.Print_Area" localSheetId="12">'06'!$A$1:$S$81</definedName>
    <definedName name="_xlnm.Print_Area" localSheetId="13">'07'!$A$1:$T$81</definedName>
    <definedName name="_xlnm.Print_Area" localSheetId="1">'Mãu BC mien giam 8'!$A$1:$N$36</definedName>
    <definedName name="_xlnm.Print_Titles" localSheetId="12">'06'!$6:$10</definedName>
    <definedName name="_xlnm.Print_Titles" localSheetId="13">'07'!$6:$10</definedName>
    <definedName name="_xlnm.Print_Titles" localSheetId="10">'bieu lay so lieu bc viet'!$6:$11</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<sst xmlns="http://schemas.openxmlformats.org/spreadsheetml/2006/main" count="1132" uniqueCount="522">
  <si>
    <t>I</t>
  </si>
  <si>
    <t>II</t>
  </si>
  <si>
    <t xml:space="preserve">Tổng số
</t>
  </si>
  <si>
    <t>Số việc</t>
  </si>
  <si>
    <t>NGƯỜI LẬP BIỂU</t>
  </si>
  <si>
    <t xml:space="preserve">A
</t>
  </si>
  <si>
    <t>A</t>
  </si>
  <si>
    <t>Chia ra:</t>
  </si>
  <si>
    <t>Đơn vị tính: Việc</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</si>
  <si>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</si>
  <si>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</si>
  <si>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</si>
  <si>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</si>
  <si>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</si>
  <si>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</si>
  <si>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</si>
  <si>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</si>
  <si>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</si>
  <si>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</si>
  <si>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</si>
  <si>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</si>
  <si>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</si>
  <si>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</si>
  <si>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</si>
  <si>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</si>
  <si>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</si>
  <si>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</si>
  <si>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</si>
  <si>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</si>
  <si>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Biểu số: 08/TK-THA</t>
  </si>
  <si>
    <t>Tổng số</t>
  </si>
  <si>
    <t>Tổng số</t>
  </si>
  <si>
    <t>Tổng
 số</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</si>
  <si>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</si>
  <si>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</si>
  <si>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</si>
  <si>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</si>
  <si>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</si>
  <si>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</si>
  <si>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</si>
  <si>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</si>
  <si>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</si>
  <si>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</si>
  <si>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</si>
  <si>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</si>
  <si>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</si>
  <si>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</si>
  <si>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</si>
  <si>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</si>
  <si>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</si>
  <si>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</si>
  <si>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</si>
  <si>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</si>
  <si>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</si>
  <si>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</si>
  <si>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</si>
  <si>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</si>
  <si>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</si>
  <si>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</si>
  <si>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</si>
  <si>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</si>
  <si>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</si>
  <si>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</si>
  <si>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</si>
  <si>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 xml:space="preserve">Số tiền trong các bản án, quyết định có căn cứ giám đốc thẩm, tái  thẩm          </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</si>
  <si>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</si>
  <si>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</si>
  <si>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</si>
  <si>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</si>
  <si>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</si>
  <si>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</si>
  <si>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</si>
  <si>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</si>
  <si>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</si>
  <si>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</si>
  <si>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</si>
  <si>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</si>
  <si>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</si>
  <si>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</si>
  <si>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</si>
  <si>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</si>
  <si>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</si>
  <si>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</si>
  <si>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</si>
  <si>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</si>
  <si>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</si>
  <si>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</si>
  <si>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</si>
  <si>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</si>
  <si>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</si>
  <si>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</si>
  <si>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</si>
  <si>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</si>
  <si>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</si>
  <si>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</si>
  <si>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</si>
  <si>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</si>
  <si>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</si>
  <si>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</si>
  <si>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</si>
  <si>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Năm trước chuyển sang</t>
  </si>
  <si>
    <t>Ủy thác thi hành án</t>
  </si>
  <si>
    <t>Tổng số phải thi hành</t>
  </si>
  <si>
    <t>Có điều kiện thi hành</t>
  </si>
  <si>
    <t>1.3</t>
  </si>
  <si>
    <t>Đang thi hành</t>
  </si>
  <si>
    <t>1.4</t>
  </si>
  <si>
    <t>1.5</t>
  </si>
  <si>
    <t>Tạm đình chỉ thi hành án</t>
  </si>
  <si>
    <t>1.6</t>
  </si>
  <si>
    <t>1.7</t>
  </si>
  <si>
    <t>Trường hợp khác</t>
  </si>
  <si>
    <t>Chưa có điều kiện thi hành</t>
  </si>
  <si>
    <t>3.1</t>
  </si>
  <si>
    <t>3.2</t>
  </si>
  <si>
    <t>3.3</t>
  </si>
  <si>
    <t>4.1</t>
  </si>
  <si>
    <t>4.2</t>
  </si>
  <si>
    <t>5.1</t>
  </si>
  <si>
    <t>5.2</t>
  </si>
  <si>
    <t>1.8</t>
  </si>
  <si>
    <t>Giảm thi hành án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</si>
  <si>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</si>
  <si>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</si>
  <si>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</si>
  <si>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</si>
  <si>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</si>
  <si>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</si>
  <si>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</si>
  <si>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</si>
  <si>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</si>
  <si>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</si>
  <si>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</si>
  <si>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</si>
  <si>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</si>
  <si>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</si>
  <si>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</si>
  <si>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</si>
  <si>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</si>
  <si>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</si>
  <si>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</si>
  <si>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</si>
  <si>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</si>
  <si>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</si>
  <si>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</si>
  <si>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</si>
  <si>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</si>
  <si>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</si>
  <si>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</si>
  <si>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</si>
  <si>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</si>
  <si>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</si>
  <si>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</si>
  <si>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</si>
  <si>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</si>
  <si>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</si>
  <si>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</si>
  <si>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</si>
  <si>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</si>
  <si>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</si>
  <si>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</si>
  <si>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</si>
  <si>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</si>
  <si>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</si>
  <si>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</si>
  <si>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</si>
  <si>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</si>
  <si>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</si>
  <si>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</si>
  <si>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</si>
  <si>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</si>
  <si>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</si>
  <si>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</si>
  <si>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</si>
  <si>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</si>
  <si>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</si>
  <si>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</si>
  <si>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</si>
  <si>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</si>
  <si>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</si>
  <si>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</si>
  <si>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</si>
  <si>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</si>
  <si>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</si>
  <si>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</si>
  <si>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</si>
  <si>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</si>
  <si>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</si>
  <si>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</si>
  <si>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</si>
  <si>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</si>
  <si>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</si>
  <si>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</si>
  <si>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</si>
  <si>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</si>
  <si>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</si>
  <si>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</si>
  <si>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</si>
  <si>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</si>
  <si>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</si>
  <si>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</si>
  <si>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</si>
  <si>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</si>
  <si>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</si>
  <si>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</si>
  <si>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</si>
  <si>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</si>
  <si>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</si>
  <si>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</si>
  <si>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</si>
  <si>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</si>
  <si>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</si>
  <si>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</si>
  <si>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</si>
  <si>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</si>
  <si>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</si>
  <si>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</si>
  <si>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</si>
  <si>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</si>
  <si>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</si>
  <si>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</si>
  <si>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</si>
  <si>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</si>
  <si>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</si>
  <si>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</si>
  <si>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</si>
  <si>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</si>
  <si>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</si>
  <si>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</si>
  <si>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</si>
  <si>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</si>
  <si>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</si>
  <si>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</si>
  <si>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</si>
  <si>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</si>
  <si>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</si>
  <si>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</si>
  <si>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</si>
  <si>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</si>
  <si>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</si>
  <si>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</si>
  <si>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</si>
  <si>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 xml:space="preserve">                                   Đơn vị tính: Việc</t>
  </si>
  <si>
    <t>Ban hành theo TT số: 08/2015/TT-BTP</t>
  </si>
  <si>
    <t>ngày 26 tháng 6 năm 2015</t>
  </si>
  <si>
    <t xml:space="preserve">  CỤC TRƯỞNG</t>
  </si>
  <si>
    <t>Nguyễn Thị Mai</t>
  </si>
  <si>
    <t>Hồ Ngọc Dinh</t>
  </si>
  <si>
    <t xml:space="preserve">
Tổng số chuyển
kỳ sau</t>
  </si>
  <si>
    <t>Tạm dừng THA để GQKN</t>
  </si>
  <si>
    <t>hành án dân sự</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</si>
  <si>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</si>
  <si>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</si>
  <si>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</si>
  <si>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</si>
  <si>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</si>
  <si>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</si>
  <si>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</si>
  <si>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</si>
  <si>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</si>
  <si>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</si>
  <si>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</si>
  <si>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</si>
  <si>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</si>
  <si>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</si>
  <si>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</si>
  <si>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</si>
  <si>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</si>
  <si>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</si>
  <si>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</si>
  <si>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</si>
  <si>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</si>
  <si>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</si>
  <si>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</si>
  <si>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</si>
  <si>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</si>
  <si>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</si>
  <si>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</si>
  <si>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</si>
  <si>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</si>
  <si>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</si>
  <si>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</si>
  <si>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</si>
  <si>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</si>
  <si>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</si>
  <si>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</si>
  <si>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</si>
  <si>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</si>
  <si>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</si>
  <si>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</si>
  <si>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</si>
  <si>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</si>
  <si>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</si>
  <si>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</si>
  <si>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</si>
  <si>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</si>
  <si>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</si>
  <si>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</si>
  <si>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</si>
  <si>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</si>
  <si>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</si>
  <si>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</si>
  <si>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</si>
  <si>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</si>
  <si>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</si>
  <si>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</si>
  <si>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</si>
  <si>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</si>
  <si>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</si>
  <si>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</si>
  <si>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</si>
  <si>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</si>
  <si>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</si>
  <si>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</si>
  <si>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</si>
  <si>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</si>
  <si>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</si>
  <si>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</si>
  <si>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</si>
  <si>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</si>
  <si>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</si>
  <si>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</si>
  <si>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</si>
  <si>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</si>
  <si>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</si>
  <si>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</si>
  <si>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</si>
  <si>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</si>
  <si>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</si>
  <si>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</si>
  <si>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</si>
  <si>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</si>
  <si>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</si>
  <si>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</si>
  <si>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</si>
  <si>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</si>
  <si>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</si>
  <si>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</si>
  <si>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</si>
  <si>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</si>
  <si>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</si>
  <si>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</si>
  <si>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</si>
  <si>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</si>
  <si>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</si>
  <si>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</si>
  <si>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</si>
  <si>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</si>
  <si>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</si>
  <si>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</si>
  <si>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</si>
  <si>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</si>
  <si>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</si>
  <si>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</si>
  <si>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</si>
  <si>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</si>
  <si>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</si>
  <si>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</si>
  <si>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</si>
  <si>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</si>
  <si>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</si>
  <si>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</si>
  <si>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</si>
  <si>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</si>
  <si>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</si>
  <si>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</si>
  <si>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</si>
  <si>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</si>
  <si>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</si>
  <si>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</si>
  <si>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</si>
  <si>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</si>
  <si>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</si>
  <si>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</si>
  <si>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</si>
  <si>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</si>
  <si>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</si>
  <si>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</si>
  <si>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</si>
  <si>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</si>
  <si>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</si>
  <si>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</si>
  <si>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</si>
  <si>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</si>
  <si>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</si>
  <si>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</si>
  <si>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</si>
  <si>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</si>
  <si>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</si>
  <si>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</si>
  <si>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</si>
  <si>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</si>
  <si>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</si>
  <si>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</si>
  <si>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</si>
  <si>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</si>
  <si>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</si>
  <si>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</si>
  <si>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</si>
  <si>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</si>
  <si>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</si>
  <si>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</si>
  <si>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</si>
  <si>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</si>
  <si>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</si>
  <si>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</si>
  <si>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</si>
  <si>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</si>
  <si>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</si>
  <si>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</si>
  <si>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</si>
  <si>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</si>
  <si>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</si>
  <si>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</si>
  <si>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</si>
  <si>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</si>
  <si>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</si>
  <si>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</si>
  <si>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</si>
  <si>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</si>
  <si>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Tên đơn vị báo cáo:</t>
  </si>
  <si>
    <t>Báo cáo tháng</t>
  </si>
  <si>
    <t>Người lập biểu</t>
  </si>
  <si>
    <t>Người ký báo cáo</t>
  </si>
  <si>
    <t>Chức danh người ký báo cáo</t>
  </si>
  <si>
    <t>Ngày ký báo cáo</t>
  </si>
  <si>
    <t>1.9</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</si>
  <si>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</si>
  <si>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</si>
  <si>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</si>
  <si>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</si>
  <si>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</si>
  <si>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</si>
  <si>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</si>
  <si>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</si>
  <si>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</si>
  <si>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Trương Thị Hiền</t>
  </si>
  <si>
    <t>Nông Thị Thiều</t>
  </si>
  <si>
    <t>Lâm Thanh Nghị</t>
  </si>
  <si>
    <t>Hà Thị Thu Hương</t>
  </si>
  <si>
    <t>Các Chi Cục THADS</t>
  </si>
  <si>
    <t>Thành phố</t>
  </si>
  <si>
    <t>Lương Thanh Bằng</t>
  </si>
  <si>
    <t>Nguyễn Như Hảo</t>
  </si>
  <si>
    <t>Hà Vũ Bảy</t>
  </si>
  <si>
    <t>Chu Thanh Hà</t>
  </si>
  <si>
    <t>Bùi Toàn Thắng</t>
  </si>
  <si>
    <t>Hòa An</t>
  </si>
  <si>
    <t>Nguyễn Văn Thân</t>
  </si>
  <si>
    <t>2.3</t>
  </si>
  <si>
    <t>Hà Quảng</t>
  </si>
  <si>
    <t>Lý Văn Thoòng</t>
  </si>
  <si>
    <t>Trương Văn Thuận</t>
  </si>
  <si>
    <t>Nông Văn Hùng</t>
  </si>
  <si>
    <t>Trà Lĩnh</t>
  </si>
  <si>
    <t>Quảng Uyên</t>
  </si>
  <si>
    <t>Trùng Khánh</t>
  </si>
  <si>
    <t>6.1</t>
  </si>
  <si>
    <t>Nông Ngọc Trung</t>
  </si>
  <si>
    <t>6.2</t>
  </si>
  <si>
    <t>Nguyễn Đình Trụ</t>
  </si>
  <si>
    <t>6.3</t>
  </si>
  <si>
    <t>Đàm Thanh Giang</t>
  </si>
  <si>
    <t>Hạ Lang</t>
  </si>
  <si>
    <t>7.1</t>
  </si>
  <si>
    <t>Nông Tiến Dũng</t>
  </si>
  <si>
    <t>7.2</t>
  </si>
  <si>
    <t>Nông Văn Hưởng</t>
  </si>
  <si>
    <t>Phục Hòa</t>
  </si>
  <si>
    <t>8.1</t>
  </si>
  <si>
    <t>8.2</t>
  </si>
  <si>
    <t>Vi Thanh Ái</t>
  </si>
  <si>
    <t>Thạch An</t>
  </si>
  <si>
    <t>9.1</t>
  </si>
  <si>
    <t>Ngọc Bảo Tiến</t>
  </si>
  <si>
    <t>9.2</t>
  </si>
  <si>
    <t>Nguyên Bình</t>
  </si>
  <si>
    <t>10.1</t>
  </si>
  <si>
    <t xml:space="preserve"> Hà Văn Long</t>
  </si>
  <si>
    <t>10.2</t>
  </si>
  <si>
    <t xml:space="preserve"> Hà Việt Hùng</t>
  </si>
  <si>
    <t>10.3</t>
  </si>
  <si>
    <t>Bàn Xuân Hùng</t>
  </si>
  <si>
    <t>Bảo Lạc</t>
  </si>
  <si>
    <t>11.1</t>
  </si>
  <si>
    <t>Đặng Phúc Sơn</t>
  </si>
  <si>
    <t>11.2</t>
  </si>
  <si>
    <t>Nông Thị Khình</t>
  </si>
  <si>
    <t>Bảo Lâm</t>
  </si>
  <si>
    <t>12.1</t>
  </si>
  <si>
    <t>Lê Quang Băng</t>
  </si>
  <si>
    <t>12.2</t>
  </si>
  <si>
    <t>Đàm Thị La</t>
  </si>
  <si>
    <t>Thông Nông</t>
  </si>
  <si>
    <t>13.1</t>
  </si>
  <si>
    <t>Nông Thanh Hải</t>
  </si>
  <si>
    <t>13.2</t>
  </si>
  <si>
    <t>Tô Vũ Dự</t>
  </si>
  <si>
    <t>Đinh Ba Duy</t>
  </si>
  <si>
    <t>CTHADS tỉnh Cao Bằng</t>
  </si>
  <si>
    <t>PHÓ CỤC TRƯỞNG</t>
  </si>
  <si>
    <t>Lục Thúy Vân</t>
  </si>
  <si>
    <t>Nguyễn Văn Huấn</t>
  </si>
  <si>
    <t>Đinh Văn Vị</t>
  </si>
  <si>
    <t>CHV Hoàng Văn Đài</t>
  </si>
  <si>
    <t>CHV Chung Hùng Sơn</t>
  </si>
  <si>
    <t>CHV Nông Chí Báu</t>
  </si>
  <si>
    <t>CHV Đỗ Hồng Trường</t>
  </si>
  <si>
    <t>Ma Thị Ước</t>
  </si>
  <si>
    <t>CHV Nông Hải Thịnh</t>
  </si>
  <si>
    <t xml:space="preserve">   KẾT QUẢ THI HÀNH ÁN DÂN SỰ TÍNH BẰNG TIỀN </t>
  </si>
  <si>
    <t>1.10</t>
  </si>
  <si>
    <t>Đoàn Thị Hạ</t>
  </si>
  <si>
    <t>Lý Văn Vĩnh</t>
  </si>
  <si>
    <t>2.4</t>
  </si>
  <si>
    <t>Phạm Thu Hà</t>
  </si>
  <si>
    <t>Bùi Thị Bình</t>
  </si>
  <si>
    <t>Nguyễn Ngọc Tuấn</t>
  </si>
  <si>
    <t>Nguyễn T Thúy Hường</t>
  </si>
  <si>
    <t>KT. CỤC TRƯỞNG</t>
  </si>
  <si>
    <r>
      <rPr>
        <sz val="12"/>
        <color indexed="10"/>
        <rFont val="Times New Roman"/>
        <family val="1"/>
      </rPr>
      <t>8</t>
    </r>
    <r>
      <rPr>
        <sz val="12"/>
        <rFont val="Times New Roman"/>
        <family val="1"/>
      </rPr>
      <t xml:space="preserve"> tháng / năm 2018</t>
    </r>
  </si>
  <si>
    <r>
      <rPr>
        <sz val="12"/>
        <color indexed="10"/>
        <rFont val="Times New Roman"/>
        <family val="1"/>
      </rPr>
      <t>Cao Bằng</t>
    </r>
    <r>
      <rPr>
        <sz val="12"/>
        <rFont val="Times New Roman"/>
        <family val="1"/>
      </rPr>
      <t>, ngày  04 tháng 6 năm 2018</t>
    </r>
  </si>
</sst>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0%"/>
    <numFmt numFmtId="211" formatCode="#,##0_ ;\-#,##0\ "/>
    <numFmt numFmtId="212" formatCode="0.0"/>
    <numFmt numFmtId="213" formatCode="0.000"/>
  </numFmts>
  <fonts count="138">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8"/>
      <name val="Times New Roman"/>
      <family val="2"/>
    </font>
  </fonts>
  <fills count="5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indexed="4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style="thin"/>
      <right style="thin"/>
      <top>
        <color indexed="63"/>
      </top>
      <bottom>
        <color indexed="63"/>
      </bottom>
    </border>
    <border>
      <left style="double"/>
      <right style="thin"/>
      <top style="thin"/>
      <bottom style="thin"/>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s>
  <cellStyleXfs count="1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0"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120"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120"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20"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20"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120"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120" fillId="10"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20"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20"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20" fillId="1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20" fillId="16"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20"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21" fillId="19"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121" fillId="21"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12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2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21"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21"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21"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21" fillId="28"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121" fillId="30"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21" fillId="3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21" fillId="3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21" fillId="34"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22" fillId="36"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123" fillId="37" borderId="1" applyNumberFormat="0" applyAlignment="0" applyProtection="0"/>
    <xf numFmtId="0" fontId="39" fillId="38" borderId="2" applyNumberFormat="0" applyAlignment="0" applyProtection="0"/>
    <xf numFmtId="0" fontId="39" fillId="38" borderId="2" applyNumberFormat="0" applyAlignment="0" applyProtection="0"/>
    <xf numFmtId="0" fontId="124" fillId="39" borderId="3" applyNumberFormat="0" applyAlignment="0" applyProtection="0"/>
    <xf numFmtId="0" fontId="40" fillId="40" borderId="4" applyNumberFormat="0" applyAlignment="0" applyProtection="0"/>
    <xf numFmtId="0" fontId="40"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5"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126" fillId="41"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27" fillId="0" borderId="5"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128" fillId="0" borderId="7" applyNumberFormat="0" applyFill="0" applyAlignment="0" applyProtection="0"/>
    <xf numFmtId="0" fontId="44" fillId="0" borderId="8" applyNumberFormat="0" applyFill="0" applyAlignment="0" applyProtection="0"/>
    <xf numFmtId="0" fontId="44" fillId="0" borderId="8" applyNumberFormat="0" applyFill="0" applyAlignment="0" applyProtection="0"/>
    <xf numFmtId="0" fontId="129" fillId="0" borderId="9"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129"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130" fillId="42" borderId="1" applyNumberFormat="0" applyAlignment="0" applyProtection="0"/>
    <xf numFmtId="0" fontId="46" fillId="9" borderId="2" applyNumberFormat="0" applyAlignment="0" applyProtection="0"/>
    <xf numFmtId="0" fontId="46" fillId="9" borderId="2" applyNumberFormat="0" applyAlignment="0" applyProtection="0"/>
    <xf numFmtId="0" fontId="131" fillId="0" borderId="11"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132" fillId="43"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45" borderId="13" applyNumberFormat="0" applyFont="0" applyAlignment="0" applyProtection="0"/>
    <xf numFmtId="0" fontId="36" fillId="46" borderId="14" applyNumberFormat="0" applyFont="0" applyAlignment="0" applyProtection="0"/>
    <xf numFmtId="0" fontId="36" fillId="46" borderId="14" applyNumberFormat="0" applyFont="0" applyAlignment="0" applyProtection="0"/>
    <xf numFmtId="0" fontId="133" fillId="37" borderId="15" applyNumberFormat="0" applyAlignment="0" applyProtection="0"/>
    <xf numFmtId="0" fontId="49" fillId="38" borderId="16" applyNumberFormat="0" applyAlignment="0" applyProtection="0"/>
    <xf numFmtId="0" fontId="49" fillId="38" borderId="16"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134"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35" fillId="0" borderId="17"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136"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cellStyleXfs>
  <cellXfs count="818">
    <xf numFmtId="0" fontId="0" fillId="0" borderId="0" xfId="0" applyAlignment="1">
      <alignment/>
    </xf>
    <xf numFmtId="49" fontId="0" fillId="0" borderId="0" xfId="0" applyNumberFormat="1" applyFill="1" applyAlignment="1">
      <alignment/>
    </xf>
    <xf numFmtId="49" fontId="9" fillId="0" borderId="0" xfId="96" applyNumberFormat="1" applyFont="1" applyBorder="1" applyAlignment="1">
      <alignment vertical="center"/>
    </xf>
    <xf numFmtId="49" fontId="9" fillId="0" borderId="19" xfId="96" applyNumberFormat="1" applyFont="1" applyBorder="1" applyAlignment="1">
      <alignment vertical="center"/>
    </xf>
    <xf numFmtId="49" fontId="5" fillId="0" borderId="20" xfId="0" applyNumberFormat="1" applyFont="1" applyFill="1" applyBorder="1" applyAlignment="1">
      <alignment horizontal="left"/>
    </xf>
    <xf numFmtId="49" fontId="7"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5" fillId="0" borderId="22" xfId="0" applyNumberFormat="1" applyFont="1" applyFill="1" applyBorder="1" applyAlignment="1">
      <alignment/>
    </xf>
    <xf numFmtId="49" fontId="5"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xf>
    <xf numFmtId="49" fontId="6" fillId="0" borderId="20" xfId="0" applyNumberFormat="1" applyFont="1" applyFill="1" applyBorder="1" applyAlignment="1">
      <alignment horizontal="left"/>
    </xf>
    <xf numFmtId="49" fontId="16" fillId="0" borderId="20" xfId="0" applyNumberFormat="1" applyFont="1" applyFill="1" applyBorder="1" applyAlignment="1">
      <alignment horizontal="center" vertical="center" wrapText="1"/>
    </xf>
    <xf numFmtId="49" fontId="6" fillId="0" borderId="23" xfId="0" applyNumberFormat="1" applyFont="1" applyFill="1" applyBorder="1" applyAlignment="1">
      <alignment horizontal="center"/>
    </xf>
    <xf numFmtId="49" fontId="12" fillId="0" borderId="20" xfId="0" applyNumberFormat="1" applyFont="1" applyFill="1" applyBorder="1" applyAlignment="1">
      <alignment horizontal="left"/>
    </xf>
    <xf numFmtId="49" fontId="5" fillId="0" borderId="20" xfId="0" applyNumberFormat="1" applyFont="1" applyFill="1" applyBorder="1" applyAlignment="1">
      <alignment horizontal="center"/>
    </xf>
    <xf numFmtId="49" fontId="7"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20" fillId="0" borderId="0" xfId="0" applyNumberFormat="1" applyFont="1" applyFill="1" applyAlignment="1">
      <alignment/>
    </xf>
    <xf numFmtId="49" fontId="22" fillId="0" borderId="0" xfId="0" applyNumberFormat="1" applyFont="1" applyFill="1" applyAlignment="1">
      <alignment/>
    </xf>
    <xf numFmtId="49" fontId="3" fillId="0" borderId="0" xfId="0" applyNumberFormat="1" applyFont="1" applyFill="1" applyAlignment="1">
      <alignment/>
    </xf>
    <xf numFmtId="49" fontId="13"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20" xfId="0" applyNumberFormat="1" applyFont="1" applyFill="1" applyBorder="1" applyAlignment="1">
      <alignment/>
    </xf>
    <xf numFmtId="49" fontId="15" fillId="0" borderId="0" xfId="0" applyNumberFormat="1" applyFont="1" applyFill="1" applyBorder="1" applyAlignment="1">
      <alignment vertical="center" wrapText="1"/>
    </xf>
    <xf numFmtId="49" fontId="18" fillId="0" borderId="0" xfId="0" applyNumberFormat="1" applyFont="1" applyFill="1" applyAlignment="1">
      <alignment/>
    </xf>
    <xf numFmtId="49" fontId="23"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4" fillId="47" borderId="20" xfId="135" applyNumberFormat="1" applyFont="1" applyFill="1" applyBorder="1" applyAlignment="1" applyProtection="1">
      <alignment horizontal="center" vertical="center"/>
      <protection/>
    </xf>
    <xf numFmtId="49" fontId="0" fillId="47" borderId="0" xfId="136" applyNumberFormat="1" applyFont="1" applyFill="1" applyBorder="1" applyAlignment="1">
      <alignment horizontal="left"/>
      <protection/>
    </xf>
    <xf numFmtId="49" fontId="0" fillId="0" borderId="0" xfId="136" applyNumberFormat="1" applyFont="1">
      <alignment/>
      <protection/>
    </xf>
    <xf numFmtId="49" fontId="0" fillId="0" borderId="0" xfId="136" applyNumberFormat="1">
      <alignment/>
      <protection/>
    </xf>
    <xf numFmtId="49" fontId="0" fillId="0" borderId="0" xfId="136" applyNumberFormat="1" applyFont="1" applyAlignment="1">
      <alignment horizontal="left"/>
      <protection/>
    </xf>
    <xf numFmtId="49" fontId="0" fillId="0" borderId="0" xfId="136" applyNumberFormat="1" applyFont="1" applyBorder="1" applyAlignment="1">
      <alignment wrapText="1"/>
      <protection/>
    </xf>
    <xf numFmtId="49" fontId="15" fillId="0" borderId="0" xfId="136" applyNumberFormat="1" applyFont="1" applyAlignment="1">
      <alignment/>
      <protection/>
    </xf>
    <xf numFmtId="49" fontId="0" fillId="0" borderId="0" xfId="136" applyNumberFormat="1" applyFont="1" applyBorder="1" applyAlignment="1">
      <alignment horizontal="left" wrapText="1"/>
      <protection/>
    </xf>
    <xf numFmtId="49" fontId="18" fillId="0" borderId="0" xfId="136" applyNumberFormat="1" applyFont="1" applyAlignment="1">
      <alignment horizontal="left"/>
      <protection/>
    </xf>
    <xf numFmtId="49" fontId="0" fillId="0" borderId="0" xfId="136" applyNumberFormat="1" applyFont="1" applyFill="1" applyAlignment="1">
      <alignment/>
      <protection/>
    </xf>
    <xf numFmtId="49" fontId="0" fillId="0" borderId="0" xfId="136" applyNumberFormat="1" applyFont="1" applyFill="1" applyAlignment="1">
      <alignment horizontal="center"/>
      <protection/>
    </xf>
    <xf numFmtId="49" fontId="0" fillId="0" borderId="0" xfId="136" applyNumberFormat="1" applyFont="1" applyAlignment="1">
      <alignment horizontal="center"/>
      <protection/>
    </xf>
    <xf numFmtId="49" fontId="0" fillId="0" borderId="0" xfId="136" applyNumberFormat="1" applyFont="1" applyFill="1">
      <alignment/>
      <protection/>
    </xf>
    <xf numFmtId="49" fontId="13" fillId="47" borderId="22" xfId="136" applyNumberFormat="1" applyFont="1" applyFill="1" applyBorder="1" applyAlignment="1">
      <alignment/>
      <protection/>
    </xf>
    <xf numFmtId="49" fontId="7" fillId="0" borderId="20" xfId="136" applyNumberFormat="1" applyFont="1" applyFill="1" applyBorder="1" applyAlignment="1">
      <alignment horizontal="center" vertical="center" wrapText="1"/>
      <protection/>
    </xf>
    <xf numFmtId="49" fontId="53" fillId="48" borderId="20" xfId="136" applyNumberFormat="1" applyFont="1" applyFill="1" applyBorder="1" applyAlignment="1">
      <alignment horizontal="center"/>
      <protection/>
    </xf>
    <xf numFmtId="49" fontId="7" fillId="0" borderId="21" xfId="136" applyNumberFormat="1" applyFont="1" applyFill="1" applyBorder="1" applyAlignment="1">
      <alignment horizontal="center" vertical="center" wrapText="1"/>
      <protection/>
    </xf>
    <xf numFmtId="49" fontId="7" fillId="0" borderId="20" xfId="136" applyNumberFormat="1" applyFont="1" applyBorder="1" applyAlignment="1">
      <alignment horizontal="center" vertical="center" wrapText="1"/>
      <protection/>
    </xf>
    <xf numFmtId="49" fontId="54" fillId="0" borderId="20" xfId="136" applyNumberFormat="1" applyFont="1" applyFill="1" applyBorder="1" applyAlignment="1">
      <alignment horizontal="center" vertical="center" wrapText="1"/>
      <protection/>
    </xf>
    <xf numFmtId="49" fontId="18" fillId="0" borderId="20" xfId="136" applyNumberFormat="1" applyFont="1" applyBorder="1" applyAlignment="1">
      <alignment horizontal="center" vertical="center"/>
      <protection/>
    </xf>
    <xf numFmtId="3" fontId="0" fillId="0" borderId="20" xfId="136" applyNumberFormat="1" applyFont="1" applyBorder="1" applyAlignment="1">
      <alignment horizontal="center" vertical="center"/>
      <protection/>
    </xf>
    <xf numFmtId="3" fontId="0" fillId="0" borderId="20" xfId="136" applyNumberFormat="1" applyFont="1" applyBorder="1" applyAlignment="1">
      <alignment vertical="center"/>
      <protection/>
    </xf>
    <xf numFmtId="49" fontId="0" fillId="0" borderId="0" xfId="136" applyNumberFormat="1" applyAlignment="1">
      <alignment vertical="center"/>
      <protection/>
    </xf>
    <xf numFmtId="3" fontId="52" fillId="3" borderId="20" xfId="136" applyNumberFormat="1" applyFont="1" applyFill="1" applyBorder="1" applyAlignment="1">
      <alignment vertical="center"/>
      <protection/>
    </xf>
    <xf numFmtId="3" fontId="57" fillId="3" borderId="20" xfId="136" applyNumberFormat="1" applyFont="1" applyFill="1" applyBorder="1" applyAlignment="1">
      <alignment vertical="center"/>
      <protection/>
    </xf>
    <xf numFmtId="49" fontId="58" fillId="0" borderId="20" xfId="136" applyNumberFormat="1" applyFont="1" applyBorder="1" applyAlignment="1">
      <alignment horizontal="center" vertical="center"/>
      <protection/>
    </xf>
    <xf numFmtId="3" fontId="25" fillId="44" borderId="20" xfId="136" applyNumberFormat="1" applyFont="1" applyFill="1" applyBorder="1" applyAlignment="1">
      <alignment vertical="center"/>
      <protection/>
    </xf>
    <xf numFmtId="3" fontId="3" fillId="48" borderId="20" xfId="136" applyNumberFormat="1" applyFont="1" applyFill="1" applyBorder="1" applyAlignment="1">
      <alignment horizontal="center" vertical="center"/>
      <protection/>
    </xf>
    <xf numFmtId="3" fontId="3" fillId="48" borderId="20" xfId="136" applyNumberFormat="1" applyFont="1" applyFill="1" applyBorder="1" applyAlignment="1">
      <alignment vertical="center"/>
      <protection/>
    </xf>
    <xf numFmtId="49" fontId="7" fillId="44" borderId="20" xfId="136" applyNumberFormat="1" applyFont="1" applyFill="1" applyBorder="1" applyAlignment="1">
      <alignment horizontal="center" vertical="center"/>
      <protection/>
    </xf>
    <xf numFmtId="49" fontId="7" fillId="44" borderId="20" xfId="136" applyNumberFormat="1" applyFont="1" applyFill="1" applyBorder="1" applyAlignment="1">
      <alignment horizontal="left" vertical="center"/>
      <protection/>
    </xf>
    <xf numFmtId="3" fontId="28" fillId="48" borderId="20" xfId="136" applyNumberFormat="1" applyFont="1" applyFill="1" applyBorder="1" applyAlignment="1">
      <alignment vertical="center"/>
      <protection/>
    </xf>
    <xf numFmtId="3" fontId="28" fillId="0" borderId="20" xfId="136" applyNumberFormat="1" applyFont="1" applyFill="1" applyBorder="1" applyAlignment="1">
      <alignment vertical="center"/>
      <protection/>
    </xf>
    <xf numFmtId="9" fontId="0" fillId="0" borderId="0" xfId="145" applyFont="1" applyAlignment="1">
      <alignment vertical="center"/>
    </xf>
    <xf numFmtId="49" fontId="7" fillId="44" borderId="23" xfId="136" applyNumberFormat="1" applyFont="1" applyFill="1" applyBorder="1" applyAlignment="1">
      <alignment horizontal="center" vertical="center"/>
      <protection/>
    </xf>
    <xf numFmtId="3" fontId="25" fillId="44" borderId="20" xfId="136" applyNumberFormat="1" applyFont="1" applyFill="1" applyBorder="1" applyAlignment="1">
      <alignment vertical="center"/>
      <protection/>
    </xf>
    <xf numFmtId="49" fontId="4" fillId="0" borderId="20" xfId="136" applyNumberFormat="1" applyFont="1" applyBorder="1" applyAlignment="1">
      <alignment horizontal="center" vertical="center"/>
      <protection/>
    </xf>
    <xf numFmtId="49" fontId="4" fillId="47" borderId="20" xfId="136" applyNumberFormat="1" applyFont="1" applyFill="1" applyBorder="1" applyAlignment="1">
      <alignment horizontal="left" vertical="center"/>
      <protection/>
    </xf>
    <xf numFmtId="49" fontId="5" fillId="47" borderId="20" xfId="136" applyNumberFormat="1" applyFont="1" applyFill="1" applyBorder="1" applyAlignment="1">
      <alignment horizontal="left" vertical="center"/>
      <protection/>
    </xf>
    <xf numFmtId="3" fontId="28" fillId="0" borderId="20" xfId="137" applyNumberFormat="1" applyFont="1" applyFill="1" applyBorder="1" applyAlignment="1">
      <alignment vertical="center"/>
      <protection/>
    </xf>
    <xf numFmtId="49" fontId="20" fillId="0" borderId="0" xfId="136" applyNumberFormat="1" applyFont="1" applyAlignment="1">
      <alignment vertical="center"/>
      <protection/>
    </xf>
    <xf numFmtId="49" fontId="4" fillId="47" borderId="20" xfId="136" applyNumberFormat="1" applyFont="1" applyFill="1" applyBorder="1" applyAlignment="1">
      <alignment horizontal="left" vertical="center"/>
      <protection/>
    </xf>
    <xf numFmtId="3" fontId="28" fillId="0" borderId="20" xfId="137" applyNumberFormat="1" applyFont="1" applyFill="1" applyBorder="1" applyAlignment="1">
      <alignment horizontal="center" vertical="center"/>
      <protection/>
    </xf>
    <xf numFmtId="49" fontId="0" fillId="0" borderId="0" xfId="136" applyNumberFormat="1" applyFill="1">
      <alignment/>
      <protection/>
    </xf>
    <xf numFmtId="49" fontId="20" fillId="0" borderId="0" xfId="136" applyNumberFormat="1" applyFont="1">
      <alignment/>
      <protection/>
    </xf>
    <xf numFmtId="49" fontId="28" fillId="0" borderId="0" xfId="136" applyNumberFormat="1" applyFont="1" applyFill="1" applyBorder="1" applyAlignment="1">
      <alignment horizontal="center" wrapText="1"/>
      <protection/>
    </xf>
    <xf numFmtId="49" fontId="59" fillId="0" borderId="0" xfId="136" applyNumberFormat="1" applyFont="1" applyBorder="1">
      <alignment/>
      <protection/>
    </xf>
    <xf numFmtId="49" fontId="60" fillId="0" borderId="0" xfId="136" applyNumberFormat="1" applyFont="1">
      <alignment/>
      <protection/>
    </xf>
    <xf numFmtId="49" fontId="1" fillId="0" borderId="0" xfId="136" applyNumberFormat="1" applyFont="1">
      <alignment/>
      <protection/>
    </xf>
    <xf numFmtId="9" fontId="1" fillId="0" borderId="0" xfId="145" applyFont="1" applyAlignment="1">
      <alignment/>
    </xf>
    <xf numFmtId="49" fontId="61" fillId="0" borderId="0" xfId="136" applyNumberFormat="1" applyFont="1" applyBorder="1">
      <alignment/>
      <protection/>
    </xf>
    <xf numFmtId="49" fontId="25" fillId="0" borderId="0" xfId="136" applyNumberFormat="1" applyFont="1" applyBorder="1" applyAlignment="1">
      <alignment horizontal="center" wrapText="1"/>
      <protection/>
    </xf>
    <xf numFmtId="49" fontId="25" fillId="0" borderId="0" xfId="136" applyNumberFormat="1" applyFont="1" applyFill="1" applyBorder="1" applyAlignment="1">
      <alignment horizontal="center" wrapText="1"/>
      <protection/>
    </xf>
    <xf numFmtId="49" fontId="62" fillId="0" borderId="0" xfId="136" applyNumberFormat="1" applyFont="1" applyBorder="1">
      <alignment/>
      <protection/>
    </xf>
    <xf numFmtId="49" fontId="63" fillId="0" borderId="0" xfId="136" applyNumberFormat="1" applyFont="1" applyBorder="1" applyAlignment="1">
      <alignment wrapText="1"/>
      <protection/>
    </xf>
    <xf numFmtId="49" fontId="2" fillId="0" borderId="0" xfId="136" applyNumberFormat="1" applyFont="1" applyBorder="1">
      <alignment/>
      <protection/>
    </xf>
    <xf numFmtId="49" fontId="40" fillId="0" borderId="0" xfId="136" applyNumberFormat="1" applyFont="1" applyBorder="1" applyAlignment="1">
      <alignment horizontal="center" wrapText="1"/>
      <protection/>
    </xf>
    <xf numFmtId="49" fontId="40" fillId="0" borderId="0" xfId="136" applyNumberFormat="1" applyFont="1" applyFill="1" applyBorder="1" applyAlignment="1">
      <alignment horizontal="center" wrapText="1"/>
      <protection/>
    </xf>
    <xf numFmtId="49" fontId="64" fillId="0" borderId="0" xfId="136" applyNumberFormat="1" applyFont="1" applyBorder="1">
      <alignment/>
      <protection/>
    </xf>
    <xf numFmtId="49" fontId="28" fillId="0" borderId="0" xfId="136" applyNumberFormat="1" applyFont="1">
      <alignment/>
      <protection/>
    </xf>
    <xf numFmtId="49" fontId="28" fillId="0" borderId="0" xfId="136" applyNumberFormat="1" applyFont="1" applyFill="1">
      <alignment/>
      <protection/>
    </xf>
    <xf numFmtId="49" fontId="28" fillId="47" borderId="0" xfId="136" applyNumberFormat="1" applyFont="1" applyFill="1">
      <alignment/>
      <protection/>
    </xf>
    <xf numFmtId="0" fontId="25" fillId="0" borderId="0" xfId="136" applyFont="1" applyAlignment="1">
      <alignment horizontal="center"/>
      <protection/>
    </xf>
    <xf numFmtId="49" fontId="25" fillId="47" borderId="0" xfId="136" applyNumberFormat="1" applyFont="1" applyFill="1" applyAlignment="1">
      <alignment horizontal="center"/>
      <protection/>
    </xf>
    <xf numFmtId="0" fontId="66" fillId="0" borderId="0" xfId="136" applyFont="1" applyAlignment="1">
      <alignment/>
      <protection/>
    </xf>
    <xf numFmtId="0" fontId="3" fillId="0" borderId="0" xfId="136" applyFont="1" applyAlignment="1">
      <alignment/>
      <protection/>
    </xf>
    <xf numFmtId="49" fontId="31" fillId="0" borderId="0" xfId="136" applyNumberFormat="1" applyFont="1">
      <alignment/>
      <protection/>
    </xf>
    <xf numFmtId="3" fontId="0" fillId="0" borderId="0" xfId="136" applyNumberFormat="1" applyFont="1" applyFill="1">
      <alignment/>
      <protection/>
    </xf>
    <xf numFmtId="49" fontId="3" fillId="0" borderId="0" xfId="136" applyNumberFormat="1" applyFont="1" applyFill="1" applyAlignment="1">
      <alignment wrapText="1"/>
      <protection/>
    </xf>
    <xf numFmtId="49" fontId="0" fillId="0" borderId="0" xfId="136" applyNumberFormat="1" applyFont="1" applyFill="1" applyBorder="1" applyAlignment="1">
      <alignment/>
      <protection/>
    </xf>
    <xf numFmtId="49" fontId="0" fillId="0" borderId="0" xfId="136" applyNumberFormat="1" applyFont="1" applyFill="1" applyBorder="1">
      <alignment/>
      <protection/>
    </xf>
    <xf numFmtId="49" fontId="19" fillId="0" borderId="22" xfId="136" applyNumberFormat="1" applyFont="1" applyFill="1" applyBorder="1" applyAlignment="1">
      <alignment/>
      <protection/>
    </xf>
    <xf numFmtId="49" fontId="5" fillId="0" borderId="22" xfId="136" applyNumberFormat="1" applyFont="1" applyFill="1" applyBorder="1" applyAlignment="1">
      <alignment horizontal="center"/>
      <protection/>
    </xf>
    <xf numFmtId="49" fontId="0" fillId="0" borderId="0" xfId="136" applyNumberFormat="1" applyFill="1" applyBorder="1">
      <alignment/>
      <protection/>
    </xf>
    <xf numFmtId="49" fontId="6" fillId="0" borderId="20" xfId="136" applyNumberFormat="1" applyFont="1" applyFill="1" applyBorder="1" applyAlignment="1">
      <alignment horizontal="center" vertical="center" wrapText="1"/>
      <protection/>
    </xf>
    <xf numFmtId="49" fontId="19" fillId="0" borderId="20" xfId="136" applyNumberFormat="1" applyFont="1" applyFill="1" applyBorder="1" applyAlignment="1">
      <alignment horizontal="center" vertical="center" wrapText="1"/>
      <protection/>
    </xf>
    <xf numFmtId="3" fontId="29" fillId="3" borderId="20" xfId="136" applyNumberFormat="1" applyFont="1" applyFill="1" applyBorder="1" applyAlignment="1">
      <alignment horizontal="center" vertical="center" wrapText="1"/>
      <protection/>
    </xf>
    <xf numFmtId="3" fontId="69" fillId="3" borderId="20" xfId="136" applyNumberFormat="1" applyFont="1" applyFill="1" applyBorder="1" applyAlignment="1">
      <alignment horizontal="center" vertical="center" wrapText="1"/>
      <protection/>
    </xf>
    <xf numFmtId="3" fontId="6" fillId="44" borderId="20" xfId="136" applyNumberFormat="1" applyFont="1" applyFill="1" applyBorder="1" applyAlignment="1">
      <alignment horizontal="center" vertical="center" wrapText="1"/>
      <protection/>
    </xf>
    <xf numFmtId="49" fontId="7" fillId="0" borderId="20" xfId="136" applyNumberFormat="1" applyFont="1" applyFill="1" applyBorder="1" applyAlignment="1">
      <alignment horizontal="center"/>
      <protection/>
    </xf>
    <xf numFmtId="49" fontId="7" fillId="0" borderId="20" xfId="136" applyNumberFormat="1" applyFont="1" applyFill="1" applyBorder="1" applyAlignment="1">
      <alignment horizontal="left"/>
      <protection/>
    </xf>
    <xf numFmtId="3" fontId="5" fillId="44" borderId="20" xfId="136" applyNumberFormat="1" applyFont="1" applyFill="1" applyBorder="1" applyAlignment="1">
      <alignment horizontal="center" vertical="center" wrapText="1"/>
      <protection/>
    </xf>
    <xf numFmtId="3" fontId="5" fillId="0" borderId="20" xfId="136" applyNumberFormat="1" applyFont="1" applyFill="1" applyBorder="1" applyAlignment="1">
      <alignment horizontal="center" vertical="center" wrapText="1"/>
      <protection/>
    </xf>
    <xf numFmtId="9" fontId="0" fillId="0" borderId="0" xfId="145" applyFont="1" applyFill="1" applyAlignment="1">
      <alignment/>
    </xf>
    <xf numFmtId="49" fontId="7" fillId="44" borderId="23" xfId="136" applyNumberFormat="1" applyFont="1" applyFill="1" applyBorder="1" applyAlignment="1">
      <alignment horizontal="center"/>
      <protection/>
    </xf>
    <xf numFmtId="49" fontId="7" fillId="44" borderId="20" xfId="136" applyNumberFormat="1" applyFont="1" applyFill="1" applyBorder="1" applyAlignment="1">
      <alignment horizontal="left"/>
      <protection/>
    </xf>
    <xf numFmtId="49" fontId="4" fillId="0" borderId="23" xfId="136" applyNumberFormat="1" applyFont="1" applyFill="1" applyBorder="1" applyAlignment="1">
      <alignment horizontal="center"/>
      <protection/>
    </xf>
    <xf numFmtId="49" fontId="4" fillId="47" borderId="20" xfId="136" applyNumberFormat="1" applyFont="1" applyFill="1" applyBorder="1" applyAlignment="1">
      <alignment horizontal="left"/>
      <protection/>
    </xf>
    <xf numFmtId="3" fontId="5" fillId="47" borderId="20" xfId="136" applyNumberFormat="1" applyFont="1" applyFill="1" applyBorder="1" applyAlignment="1">
      <alignment horizontal="center" vertical="center" wrapText="1"/>
      <protection/>
    </xf>
    <xf numFmtId="49" fontId="5" fillId="47" borderId="20" xfId="136" applyNumberFormat="1" applyFont="1" applyFill="1" applyBorder="1" applyAlignment="1">
      <alignment horizontal="left"/>
      <protection/>
    </xf>
    <xf numFmtId="49" fontId="6" fillId="0" borderId="19" xfId="136" applyNumberFormat="1" applyFont="1" applyFill="1" applyBorder="1" applyAlignment="1">
      <alignment horizontal="center"/>
      <protection/>
    </xf>
    <xf numFmtId="49" fontId="6" fillId="0" borderId="19" xfId="136" applyNumberFormat="1" applyFont="1" applyFill="1" applyBorder="1" applyAlignment="1">
      <alignment horizontal="left"/>
      <protection/>
    </xf>
    <xf numFmtId="3" fontId="5" fillId="0" borderId="19" xfId="136" applyNumberFormat="1" applyFont="1" applyFill="1" applyBorder="1" applyAlignment="1">
      <alignment horizontal="center" vertical="center" wrapText="1"/>
      <protection/>
    </xf>
    <xf numFmtId="49" fontId="15" fillId="0" borderId="0" xfId="136" applyNumberFormat="1" applyFont="1" applyFill="1" applyBorder="1" applyAlignment="1">
      <alignment vertical="center" wrapText="1"/>
      <protection/>
    </xf>
    <xf numFmtId="49" fontId="70" fillId="0" borderId="0" xfId="136" applyNumberFormat="1" applyFont="1" applyFill="1">
      <alignment/>
      <protection/>
    </xf>
    <xf numFmtId="49" fontId="4" fillId="0" borderId="0" xfId="136" applyNumberFormat="1" applyFont="1" applyFill="1">
      <alignment/>
      <protection/>
    </xf>
    <xf numFmtId="49" fontId="0" fillId="47" borderId="0" xfId="136" applyNumberFormat="1" applyFont="1" applyFill="1">
      <alignment/>
      <protection/>
    </xf>
    <xf numFmtId="49" fontId="3" fillId="47" borderId="0" xfId="136" applyNumberFormat="1" applyFont="1" applyFill="1" applyAlignment="1">
      <alignment horizontal="center"/>
      <protection/>
    </xf>
    <xf numFmtId="49" fontId="22" fillId="0" borderId="0" xfId="136" applyNumberFormat="1" applyFont="1" applyFill="1">
      <alignment/>
      <protection/>
    </xf>
    <xf numFmtId="49" fontId="3" fillId="0" borderId="0" xfId="136" applyNumberFormat="1" applyFont="1" applyFill="1">
      <alignment/>
      <protection/>
    </xf>
    <xf numFmtId="49" fontId="13" fillId="0" borderId="0" xfId="136" applyNumberFormat="1" applyFont="1" applyFill="1" applyAlignment="1">
      <alignment/>
      <protection/>
    </xf>
    <xf numFmtId="49" fontId="13" fillId="0" borderId="0" xfId="136" applyNumberFormat="1" applyFont="1" applyFill="1" applyAlignment="1">
      <alignment wrapText="1"/>
      <protection/>
    </xf>
    <xf numFmtId="49" fontId="13" fillId="0" borderId="0" xfId="136" applyNumberFormat="1" applyFont="1" applyFill="1" applyAlignment="1">
      <alignment horizontal="left" wrapText="1"/>
      <protection/>
    </xf>
    <xf numFmtId="49" fontId="0" fillId="0" borderId="0" xfId="136" applyNumberFormat="1" applyAlignment="1">
      <alignment horizontal="left"/>
      <protection/>
    </xf>
    <xf numFmtId="49" fontId="0" fillId="0" borderId="0" xfId="136" applyNumberFormat="1" applyFont="1" applyBorder="1" applyAlignment="1">
      <alignment horizontal="left"/>
      <protection/>
    </xf>
    <xf numFmtId="49" fontId="13" fillId="0" borderId="20" xfId="136" applyNumberFormat="1" applyFont="1" applyBorder="1" applyAlignment="1">
      <alignment horizontal="center"/>
      <protection/>
    </xf>
    <xf numFmtId="3" fontId="4" fillId="4" borderId="20" xfId="137" applyNumberFormat="1" applyFont="1" applyFill="1" applyBorder="1" applyAlignment="1">
      <alignment horizontal="center" vertical="center"/>
      <protection/>
    </xf>
    <xf numFmtId="3" fontId="32" fillId="47" borderId="20" xfId="136" applyNumberFormat="1" applyFont="1" applyFill="1" applyBorder="1" applyAlignment="1">
      <alignment horizontal="center" vertical="center"/>
      <protection/>
    </xf>
    <xf numFmtId="3" fontId="17" fillId="3" borderId="20" xfId="136" applyNumberFormat="1" applyFont="1" applyFill="1" applyBorder="1" applyAlignment="1">
      <alignment horizontal="center" vertical="center"/>
      <protection/>
    </xf>
    <xf numFmtId="3" fontId="34" fillId="3" borderId="20" xfId="136" applyNumberFormat="1" applyFont="1" applyFill="1" applyBorder="1" applyAlignment="1">
      <alignment horizontal="center" vertical="center"/>
      <protection/>
    </xf>
    <xf numFmtId="3" fontId="7" fillId="44" borderId="20" xfId="136" applyNumberFormat="1" applyFont="1" applyFill="1" applyBorder="1" applyAlignment="1">
      <alignment horizontal="center" vertical="center"/>
      <protection/>
    </xf>
    <xf numFmtId="3" fontId="7" fillId="44" borderId="20" xfId="136" applyNumberFormat="1" applyFont="1" applyFill="1" applyBorder="1" applyAlignment="1">
      <alignment horizontal="center" vertical="center"/>
      <protection/>
    </xf>
    <xf numFmtId="3" fontId="7" fillId="4" borderId="20" xfId="137" applyNumberFormat="1" applyFont="1" applyFill="1" applyBorder="1" applyAlignment="1">
      <alignment horizontal="center" vertical="center"/>
      <protection/>
    </xf>
    <xf numFmtId="49" fontId="7" fillId="0" borderId="20" xfId="136" applyNumberFormat="1" applyFont="1" applyBorder="1" applyAlignment="1">
      <alignment horizontal="center" vertical="center"/>
      <protection/>
    </xf>
    <xf numFmtId="49" fontId="7" fillId="47" borderId="20" xfId="136" applyNumberFormat="1" applyFont="1" applyFill="1" applyBorder="1" applyAlignment="1">
      <alignment horizontal="left" vertical="center"/>
      <protection/>
    </xf>
    <xf numFmtId="3" fontId="4" fillId="47" borderId="20" xfId="136" applyNumberFormat="1" applyFont="1" applyFill="1" applyBorder="1" applyAlignment="1">
      <alignment horizontal="center" vertical="center"/>
      <protection/>
    </xf>
    <xf numFmtId="3" fontId="4" fillId="44" borderId="20" xfId="136" applyNumberFormat="1" applyFont="1" applyFill="1" applyBorder="1" applyAlignment="1">
      <alignment horizontal="center" vertical="center"/>
      <protection/>
    </xf>
    <xf numFmtId="49" fontId="4" fillId="0" borderId="23" xfId="136" applyNumberFormat="1" applyFont="1" applyBorder="1" applyAlignment="1">
      <alignment horizontal="center" vertical="center"/>
      <protection/>
    </xf>
    <xf numFmtId="49" fontId="0" fillId="0" borderId="0" xfId="136" applyNumberFormat="1" applyFont="1" applyAlignment="1">
      <alignment vertical="center"/>
      <protection/>
    </xf>
    <xf numFmtId="3" fontId="4" fillId="0" borderId="20" xfId="136" applyNumberFormat="1" applyFont="1" applyFill="1" applyBorder="1" applyAlignment="1">
      <alignment horizontal="center" vertical="center"/>
      <protection/>
    </xf>
    <xf numFmtId="3" fontId="4" fillId="47" borderId="20" xfId="137" applyNumberFormat="1" applyFont="1" applyFill="1" applyBorder="1" applyAlignment="1">
      <alignment horizontal="center" vertical="center"/>
      <protection/>
    </xf>
    <xf numFmtId="49" fontId="4" fillId="47" borderId="23" xfId="136" applyNumberFormat="1" applyFont="1" applyFill="1" applyBorder="1" applyAlignment="1">
      <alignment horizontal="center" vertical="center"/>
      <protection/>
    </xf>
    <xf numFmtId="9" fontId="20" fillId="0" borderId="0" xfId="145" applyFont="1" applyAlignment="1">
      <alignment vertical="center"/>
    </xf>
    <xf numFmtId="49" fontId="4" fillId="0" borderId="0" xfId="136" applyNumberFormat="1" applyFont="1" applyBorder="1" applyAlignment="1">
      <alignment horizontal="center"/>
      <protection/>
    </xf>
    <xf numFmtId="49" fontId="4" fillId="47" borderId="0" xfId="136" applyNumberFormat="1" applyFont="1" applyFill="1" applyBorder="1" applyAlignment="1">
      <alignment horizontal="left"/>
      <protection/>
    </xf>
    <xf numFmtId="49" fontId="0" fillId="0" borderId="0" xfId="136" applyNumberFormat="1" applyFont="1" applyFill="1" applyBorder="1" applyAlignment="1">
      <alignment horizontal="center"/>
      <protection/>
    </xf>
    <xf numFmtId="3" fontId="4" fillId="47" borderId="19" xfId="137" applyNumberFormat="1" applyFont="1" applyFill="1" applyBorder="1" applyAlignment="1">
      <alignment horizontal="center" vertical="center"/>
      <protection/>
    </xf>
    <xf numFmtId="9" fontId="0" fillId="0" borderId="0" xfId="145" applyFont="1" applyAlignment="1">
      <alignment/>
    </xf>
    <xf numFmtId="49" fontId="28" fillId="0" borderId="0" xfId="136" applyNumberFormat="1" applyFont="1" applyBorder="1" applyAlignment="1">
      <alignment wrapText="1"/>
      <protection/>
    </xf>
    <xf numFmtId="3" fontId="4" fillId="47" borderId="0" xfId="137" applyNumberFormat="1" applyFont="1" applyFill="1" applyBorder="1" applyAlignment="1">
      <alignment horizontal="center" vertical="center"/>
      <protection/>
    </xf>
    <xf numFmtId="49" fontId="28" fillId="0" borderId="0" xfId="136" applyNumberFormat="1" applyFont="1" applyAlignment="1">
      <alignment wrapText="1"/>
      <protection/>
    </xf>
    <xf numFmtId="49" fontId="37" fillId="0" borderId="0" xfId="136" applyNumberFormat="1" applyFont="1">
      <alignment/>
      <protection/>
    </xf>
    <xf numFmtId="49" fontId="37" fillId="0" borderId="0" xfId="136" applyNumberFormat="1" applyFont="1" applyAlignment="1">
      <alignment wrapText="1"/>
      <protection/>
    </xf>
    <xf numFmtId="49" fontId="3" fillId="47" borderId="0" xfId="136" applyNumberFormat="1" applyFont="1" applyFill="1" applyAlignment="1">
      <alignment/>
      <protection/>
    </xf>
    <xf numFmtId="49" fontId="72" fillId="0" borderId="0" xfId="136" applyNumberFormat="1" applyFont="1">
      <alignment/>
      <protection/>
    </xf>
    <xf numFmtId="49" fontId="13" fillId="0" borderId="0" xfId="136" applyNumberFormat="1" applyFont="1" applyBorder="1" applyAlignment="1">
      <alignment wrapText="1"/>
      <protection/>
    </xf>
    <xf numFmtId="49" fontId="0" fillId="0" borderId="0" xfId="138" applyNumberFormat="1" applyFont="1" applyAlignment="1">
      <alignment horizontal="left"/>
      <protection/>
    </xf>
    <xf numFmtId="49" fontId="14" fillId="0" borderId="0" xfId="138" applyNumberFormat="1" applyFont="1" applyAlignment="1">
      <alignment wrapText="1"/>
      <protection/>
    </xf>
    <xf numFmtId="49" fontId="3" fillId="47" borderId="0" xfId="138" applyNumberFormat="1" applyFont="1" applyFill="1" applyBorder="1" applyAlignment="1">
      <alignment horizontal="left"/>
      <protection/>
    </xf>
    <xf numFmtId="49" fontId="0" fillId="47" borderId="0" xfId="138" applyNumberFormat="1" applyFont="1" applyFill="1" applyBorder="1" applyAlignment="1">
      <alignment horizontal="left"/>
      <protection/>
    </xf>
    <xf numFmtId="49" fontId="26" fillId="0" borderId="0" xfId="138" applyNumberFormat="1" applyFont="1">
      <alignment/>
      <protection/>
    </xf>
    <xf numFmtId="49" fontId="0" fillId="47" borderId="0" xfId="138" applyNumberFormat="1" applyFont="1" applyFill="1" applyBorder="1" applyAlignment="1">
      <alignment/>
      <protection/>
    </xf>
    <xf numFmtId="49" fontId="3" fillId="0" borderId="0" xfId="138" applyNumberFormat="1" applyFont="1" applyBorder="1" applyAlignment="1">
      <alignment horizontal="left"/>
      <protection/>
    </xf>
    <xf numFmtId="49" fontId="0" fillId="0" borderId="0" xfId="138" applyNumberFormat="1" applyFont="1" applyBorder="1" applyAlignment="1">
      <alignment horizontal="left"/>
      <protection/>
    </xf>
    <xf numFmtId="49" fontId="0" fillId="0" borderId="0" xfId="138" applyNumberFormat="1" applyFont="1" applyBorder="1" applyAlignment="1">
      <alignment/>
      <protection/>
    </xf>
    <xf numFmtId="49" fontId="18" fillId="0" borderId="22" xfId="138" applyNumberFormat="1" applyFont="1" applyBorder="1" applyAlignment="1">
      <alignment horizontal="left"/>
      <protection/>
    </xf>
    <xf numFmtId="49" fontId="3" fillId="0" borderId="22" xfId="138" applyNumberFormat="1" applyFont="1" applyBorder="1" applyAlignment="1">
      <alignment horizontal="left"/>
      <protection/>
    </xf>
    <xf numFmtId="49" fontId="26" fillId="0" borderId="0" xfId="138" applyNumberFormat="1" applyFont="1" applyFill="1">
      <alignment/>
      <protection/>
    </xf>
    <xf numFmtId="49" fontId="26" fillId="0" borderId="0" xfId="138" applyNumberFormat="1" applyFont="1" applyAlignment="1">
      <alignment vertical="center"/>
      <protection/>
    </xf>
    <xf numFmtId="49" fontId="6" fillId="47" borderId="20" xfId="138" applyNumberFormat="1" applyFont="1" applyFill="1" applyBorder="1" applyAlignment="1">
      <alignment horizontal="left" vertical="center"/>
      <protection/>
    </xf>
    <xf numFmtId="49" fontId="1" fillId="0" borderId="0" xfId="138" applyNumberFormat="1" applyFont="1">
      <alignment/>
      <protection/>
    </xf>
    <xf numFmtId="49" fontId="28" fillId="0" borderId="0" xfId="138" applyNumberFormat="1" applyFont="1" applyBorder="1" applyAlignment="1">
      <alignment/>
      <protection/>
    </xf>
    <xf numFmtId="49" fontId="79" fillId="0" borderId="0" xfId="138" applyNumberFormat="1" applyFont="1">
      <alignment/>
      <protection/>
    </xf>
    <xf numFmtId="49" fontId="25" fillId="0" borderId="0" xfId="138" applyNumberFormat="1" applyFont="1" applyBorder="1" applyAlignment="1">
      <alignment/>
      <protection/>
    </xf>
    <xf numFmtId="49" fontId="5" fillId="0" borderId="0" xfId="138" applyNumberFormat="1" applyFont="1">
      <alignment/>
      <protection/>
    </xf>
    <xf numFmtId="49" fontId="28" fillId="0" borderId="0" xfId="138" applyNumberFormat="1" applyFont="1" applyAlignment="1">
      <alignment horizontal="center"/>
      <protection/>
    </xf>
    <xf numFmtId="49" fontId="28" fillId="0" borderId="0" xfId="138" applyNumberFormat="1" applyFont="1">
      <alignment/>
      <protection/>
    </xf>
    <xf numFmtId="49" fontId="79" fillId="0" borderId="0" xfId="138" applyNumberFormat="1" applyFont="1" applyAlignment="1">
      <alignment horizontal="center"/>
      <protection/>
    </xf>
    <xf numFmtId="49" fontId="13" fillId="0" borderId="0" xfId="138" applyNumberFormat="1" applyFont="1" applyBorder="1" applyAlignment="1">
      <alignment wrapText="1"/>
      <protection/>
    </xf>
    <xf numFmtId="49" fontId="81" fillId="0" borderId="0" xfId="138" applyNumberFormat="1" applyFont="1">
      <alignment/>
      <protection/>
    </xf>
    <xf numFmtId="9" fontId="26" fillId="0" borderId="0" xfId="145" applyFont="1" applyAlignment="1">
      <alignment/>
    </xf>
    <xf numFmtId="3" fontId="0" fillId="47" borderId="0" xfId="138" applyNumberFormat="1" applyFont="1" applyFill="1" applyBorder="1" applyAlignment="1">
      <alignment/>
      <protection/>
    </xf>
    <xf numFmtId="0" fontId="26" fillId="0" borderId="0" xfId="138">
      <alignment/>
      <protection/>
    </xf>
    <xf numFmtId="0" fontId="0" fillId="0" borderId="0" xfId="138" applyFont="1" applyAlignment="1">
      <alignment horizontal="left"/>
      <protection/>
    </xf>
    <xf numFmtId="0" fontId="0" fillId="0" borderId="0" xfId="138" applyFont="1" applyBorder="1" applyAlignment="1">
      <alignment/>
      <protection/>
    </xf>
    <xf numFmtId="0" fontId="0" fillId="0" borderId="0" xfId="138" applyFont="1" applyBorder="1" applyAlignment="1">
      <alignment horizontal="left"/>
      <protection/>
    </xf>
    <xf numFmtId="0" fontId="26" fillId="0" borderId="0" xfId="138" applyFont="1">
      <alignment/>
      <protection/>
    </xf>
    <xf numFmtId="0" fontId="6" fillId="0" borderId="20" xfId="138" applyFont="1" applyBorder="1" applyAlignment="1">
      <alignment horizontal="center" vertical="center"/>
      <protection/>
    </xf>
    <xf numFmtId="0" fontId="6" fillId="47" borderId="20" xfId="138" applyFont="1" applyFill="1" applyBorder="1" applyAlignment="1">
      <alignment horizontal="left" vertical="center"/>
      <protection/>
    </xf>
    <xf numFmtId="9" fontId="26" fillId="0" borderId="0" xfId="145" applyFont="1" applyAlignment="1">
      <alignment vertical="center"/>
    </xf>
    <xf numFmtId="0" fontId="5" fillId="0" borderId="23" xfId="138" applyFont="1" applyBorder="1" applyAlignment="1">
      <alignment horizontal="center" vertical="center"/>
      <protection/>
    </xf>
    <xf numFmtId="0" fontId="26" fillId="0" borderId="0" xfId="138" applyFont="1" applyAlignment="1">
      <alignment vertical="center"/>
      <protection/>
    </xf>
    <xf numFmtId="0" fontId="1" fillId="0" borderId="0" xfId="138" applyFont="1">
      <alignment/>
      <protection/>
    </xf>
    <xf numFmtId="0" fontId="25" fillId="0" borderId="0" xfId="138" applyFont="1" applyBorder="1" applyAlignment="1">
      <alignment horizontal="center" wrapText="1"/>
      <protection/>
    </xf>
    <xf numFmtId="0" fontId="28" fillId="0" borderId="0" xfId="138" applyFont="1" applyBorder="1" applyAlignment="1">
      <alignment wrapText="1"/>
      <protection/>
    </xf>
    <xf numFmtId="0" fontId="25" fillId="0" borderId="0" xfId="138" applyNumberFormat="1" applyFont="1" applyBorder="1" applyAlignment="1">
      <alignment/>
      <protection/>
    </xf>
    <xf numFmtId="0" fontId="79" fillId="0" borderId="0" xfId="138" applyFont="1">
      <alignment/>
      <protection/>
    </xf>
    <xf numFmtId="0" fontId="25" fillId="0" borderId="0" xfId="138" applyNumberFormat="1" applyFont="1" applyBorder="1" applyAlignment="1">
      <alignment horizontal="center"/>
      <protection/>
    </xf>
    <xf numFmtId="0" fontId="5" fillId="0" borderId="0" xfId="138" applyFont="1">
      <alignment/>
      <protection/>
    </xf>
    <xf numFmtId="0" fontId="28" fillId="0" borderId="0" xfId="138" applyFont="1">
      <alignment/>
      <protection/>
    </xf>
    <xf numFmtId="0" fontId="25" fillId="0" borderId="0" xfId="136" applyFont="1" applyAlignment="1">
      <alignment/>
      <protection/>
    </xf>
    <xf numFmtId="49" fontId="19" fillId="0" borderId="0" xfId="138" applyNumberFormat="1" applyFont="1">
      <alignment/>
      <protection/>
    </xf>
    <xf numFmtId="49" fontId="4" fillId="47" borderId="0" xfId="138" applyNumberFormat="1" applyFont="1" applyFill="1" applyBorder="1" applyAlignment="1">
      <alignment horizontal="left"/>
      <protection/>
    </xf>
    <xf numFmtId="49" fontId="4" fillId="0" borderId="0" xfId="138" applyNumberFormat="1" applyFont="1" applyBorder="1" applyAlignment="1">
      <alignment horizontal="left"/>
      <protection/>
    </xf>
    <xf numFmtId="49" fontId="0" fillId="0" borderId="22" xfId="138" applyNumberFormat="1" applyFont="1" applyBorder="1" applyAlignment="1">
      <alignment/>
      <protection/>
    </xf>
    <xf numFmtId="49" fontId="6" fillId="0" borderId="20" xfId="138" applyNumberFormat="1" applyFont="1" applyFill="1" applyBorder="1" applyAlignment="1">
      <alignment horizontal="center" vertical="center" wrapText="1"/>
      <protection/>
    </xf>
    <xf numFmtId="49" fontId="5" fillId="0" borderId="24" xfId="138" applyNumberFormat="1" applyFont="1" applyFill="1" applyBorder="1">
      <alignment/>
      <protection/>
    </xf>
    <xf numFmtId="49" fontId="5" fillId="0" borderId="0" xfId="138" applyNumberFormat="1" applyFont="1" applyFill="1">
      <alignment/>
      <protection/>
    </xf>
    <xf numFmtId="49" fontId="24" fillId="0" borderId="0" xfId="138" applyNumberFormat="1" applyFont="1" applyFill="1">
      <alignment/>
      <protection/>
    </xf>
    <xf numFmtId="49" fontId="6" fillId="0" borderId="25" xfId="138" applyNumberFormat="1" applyFont="1" applyFill="1" applyBorder="1" applyAlignment="1">
      <alignment horizontal="center" vertical="center" wrapText="1"/>
      <protection/>
    </xf>
    <xf numFmtId="49" fontId="19" fillId="0" borderId="20" xfId="138" applyNumberFormat="1" applyFont="1" applyFill="1" applyBorder="1" applyAlignment="1">
      <alignment horizontal="center" vertical="center"/>
      <protection/>
    </xf>
    <xf numFmtId="49" fontId="19" fillId="0" borderId="20" xfId="138" applyNumberFormat="1" applyFont="1" applyBorder="1" applyAlignment="1">
      <alignment horizontal="center" vertical="center"/>
      <protection/>
    </xf>
    <xf numFmtId="49" fontId="5" fillId="0" borderId="0" xfId="138" applyNumberFormat="1" applyFont="1" applyAlignment="1">
      <alignment vertical="center"/>
      <protection/>
    </xf>
    <xf numFmtId="3" fontId="29" fillId="3" borderId="20" xfId="138" applyNumberFormat="1" applyFont="1" applyFill="1" applyBorder="1" applyAlignment="1">
      <alignment horizontal="center" vertical="center"/>
      <protection/>
    </xf>
    <xf numFmtId="3" fontId="69" fillId="3" borderId="20" xfId="138" applyNumberFormat="1" applyFont="1" applyFill="1" applyBorder="1" applyAlignment="1">
      <alignment horizontal="center" vertical="center"/>
      <protection/>
    </xf>
    <xf numFmtId="3" fontId="29" fillId="4" borderId="20" xfId="138" applyNumberFormat="1" applyFont="1" applyFill="1" applyBorder="1" applyAlignment="1">
      <alignment horizontal="center" vertical="center"/>
      <protection/>
    </xf>
    <xf numFmtId="3" fontId="6" fillId="44" borderId="20" xfId="138" applyNumberFormat="1" applyFont="1" applyFill="1" applyBorder="1" applyAlignment="1">
      <alignment horizontal="center" vertical="center"/>
      <protection/>
    </xf>
    <xf numFmtId="49" fontId="6" fillId="0" borderId="20" xfId="138" applyNumberFormat="1" applyFont="1" applyBorder="1" applyAlignment="1">
      <alignment horizontal="center" vertical="center"/>
      <protection/>
    </xf>
    <xf numFmtId="3" fontId="5" fillId="47" borderId="20" xfId="138" applyNumberFormat="1" applyFont="1" applyFill="1" applyBorder="1" applyAlignment="1">
      <alignment horizontal="center" vertical="center"/>
      <protection/>
    </xf>
    <xf numFmtId="49" fontId="6" fillId="0" borderId="23" xfId="138" applyNumberFormat="1" applyFont="1" applyBorder="1" applyAlignment="1">
      <alignment horizontal="center" vertical="center"/>
      <protection/>
    </xf>
    <xf numFmtId="49" fontId="5" fillId="0" borderId="23" xfId="138" applyNumberFormat="1" applyFont="1" applyBorder="1" applyAlignment="1">
      <alignment horizontal="center" vertical="center"/>
      <protection/>
    </xf>
    <xf numFmtId="3" fontId="5" fillId="0" borderId="20" xfId="138" applyNumberFormat="1" applyFont="1" applyBorder="1" applyAlignment="1">
      <alignment horizontal="center" vertical="center"/>
      <protection/>
    </xf>
    <xf numFmtId="49" fontId="87" fillId="0" borderId="0" xfId="138" applyNumberFormat="1" applyFont="1">
      <alignment/>
      <protection/>
    </xf>
    <xf numFmtId="49" fontId="26" fillId="0" borderId="0" xfId="138" applyNumberFormat="1">
      <alignment/>
      <protection/>
    </xf>
    <xf numFmtId="49" fontId="28" fillId="0" borderId="0" xfId="138" applyNumberFormat="1" applyFont="1" applyBorder="1" applyAlignment="1">
      <alignment wrapText="1"/>
      <protection/>
    </xf>
    <xf numFmtId="49" fontId="21" fillId="0" borderId="0" xfId="138" applyNumberFormat="1" applyFont="1">
      <alignment/>
      <protection/>
    </xf>
    <xf numFmtId="49" fontId="31" fillId="0" borderId="0" xfId="138" applyNumberFormat="1" applyFont="1">
      <alignment/>
      <protection/>
    </xf>
    <xf numFmtId="49" fontId="31" fillId="0" borderId="0" xfId="138" applyNumberFormat="1" applyFont="1" applyAlignment="1">
      <alignment horizontal="center"/>
      <protection/>
    </xf>
    <xf numFmtId="0" fontId="4" fillId="0" borderId="0" xfId="138" applyNumberFormat="1" applyFont="1" applyAlignment="1">
      <alignment horizontal="left"/>
      <protection/>
    </xf>
    <xf numFmtId="0" fontId="5" fillId="0" borderId="0" xfId="138" applyFont="1" applyAlignment="1">
      <alignment/>
      <protection/>
    </xf>
    <xf numFmtId="3" fontId="5" fillId="0" borderId="0" xfId="138" applyNumberFormat="1" applyFont="1">
      <alignment/>
      <protection/>
    </xf>
    <xf numFmtId="0" fontId="7" fillId="0" borderId="0" xfId="138" applyFont="1" applyBorder="1" applyAlignment="1">
      <alignment/>
      <protection/>
    </xf>
    <xf numFmtId="0" fontId="26" fillId="0" borderId="24" xfId="138" applyFont="1" applyBorder="1">
      <alignment/>
      <protection/>
    </xf>
    <xf numFmtId="0" fontId="26" fillId="0" borderId="0" xfId="138" applyFont="1" applyBorder="1">
      <alignment/>
      <protection/>
    </xf>
    <xf numFmtId="0" fontId="12" fillId="0" borderId="20" xfId="138" applyFont="1" applyBorder="1" applyAlignment="1">
      <alignment horizontal="center" vertical="center" wrapText="1"/>
      <protection/>
    </xf>
    <xf numFmtId="0" fontId="19" fillId="0" borderId="23" xfId="138" applyFont="1" applyFill="1" applyBorder="1" applyAlignment="1">
      <alignment horizontal="center" vertical="center"/>
      <protection/>
    </xf>
    <xf numFmtId="0" fontId="19" fillId="0" borderId="20" xfId="138" applyFont="1" applyFill="1" applyBorder="1" applyAlignment="1">
      <alignment horizontal="center" vertical="center"/>
      <protection/>
    </xf>
    <xf numFmtId="0" fontId="19" fillId="0" borderId="20" xfId="138" applyFont="1" applyBorder="1" applyAlignment="1">
      <alignment horizontal="center" vertical="center"/>
      <protection/>
    </xf>
    <xf numFmtId="3" fontId="20" fillId="3" borderId="20" xfId="138" applyNumberFormat="1" applyFont="1" applyFill="1" applyBorder="1" applyAlignment="1">
      <alignment horizontal="center" vertical="center"/>
      <protection/>
    </xf>
    <xf numFmtId="3" fontId="35" fillId="3" borderId="20" xfId="138" applyNumberFormat="1" applyFont="1" applyFill="1" applyBorder="1" applyAlignment="1">
      <alignment horizontal="center" vertical="center"/>
      <protection/>
    </xf>
    <xf numFmtId="3" fontId="3" fillId="44" borderId="23" xfId="138" applyNumberFormat="1" applyFont="1" applyFill="1" applyBorder="1" applyAlignment="1">
      <alignment horizontal="center" vertical="center"/>
      <protection/>
    </xf>
    <xf numFmtId="3" fontId="0" fillId="48" borderId="23" xfId="138" applyNumberFormat="1" applyFont="1" applyFill="1" applyBorder="1" applyAlignment="1">
      <alignment horizontal="center" vertical="center"/>
      <protection/>
    </xf>
    <xf numFmtId="3" fontId="0" fillId="0" borderId="20" xfId="138" applyNumberFormat="1" applyFont="1" applyBorder="1" applyAlignment="1">
      <alignment horizontal="center" vertical="center"/>
      <protection/>
    </xf>
    <xf numFmtId="3" fontId="0" fillId="0" borderId="26" xfId="138" applyNumberFormat="1" applyFont="1" applyBorder="1" applyAlignment="1">
      <alignment horizontal="center" vertical="center"/>
      <protection/>
    </xf>
    <xf numFmtId="0" fontId="6" fillId="0" borderId="23" xfId="138" applyFont="1" applyBorder="1" applyAlignment="1">
      <alignment horizontal="center" vertical="center"/>
      <protection/>
    </xf>
    <xf numFmtId="3" fontId="0" fillId="44" borderId="23" xfId="138" applyNumberFormat="1" applyFont="1" applyFill="1" applyBorder="1" applyAlignment="1">
      <alignment horizontal="center" vertical="center"/>
      <protection/>
    </xf>
    <xf numFmtId="3" fontId="0" fillId="47" borderId="20" xfId="138" applyNumberFormat="1" applyFont="1" applyFill="1" applyBorder="1" applyAlignment="1">
      <alignment horizontal="center" vertical="center"/>
      <protection/>
    </xf>
    <xf numFmtId="3" fontId="0" fillId="47" borderId="26" xfId="138" applyNumberFormat="1" applyFont="1" applyFill="1" applyBorder="1" applyAlignment="1">
      <alignment horizontal="center" vertical="center"/>
      <protection/>
    </xf>
    <xf numFmtId="0" fontId="28" fillId="0" borderId="0" xfId="138" applyNumberFormat="1" applyFont="1" applyBorder="1" applyAlignment="1">
      <alignment/>
      <protection/>
    </xf>
    <xf numFmtId="0" fontId="88" fillId="0" borderId="0" xfId="138" applyFont="1">
      <alignment/>
      <protection/>
    </xf>
    <xf numFmtId="0" fontId="16" fillId="0" borderId="0" xfId="138" applyFont="1">
      <alignment/>
      <protection/>
    </xf>
    <xf numFmtId="0" fontId="27" fillId="0" borderId="0" xfId="138" applyFont="1">
      <alignment/>
      <protection/>
    </xf>
    <xf numFmtId="0" fontId="13" fillId="0" borderId="0" xfId="138" applyFont="1">
      <alignment/>
      <protection/>
    </xf>
    <xf numFmtId="49" fontId="13" fillId="0" borderId="0" xfId="138" applyNumberFormat="1" applyFont="1">
      <alignment/>
      <protection/>
    </xf>
    <xf numFmtId="0" fontId="81" fillId="0" borderId="0" xfId="138" applyFont="1">
      <alignment/>
      <protection/>
    </xf>
    <xf numFmtId="49" fontId="18" fillId="0" borderId="0" xfId="138" applyNumberFormat="1" applyFont="1" applyBorder="1" applyAlignment="1">
      <alignment/>
      <protection/>
    </xf>
    <xf numFmtId="49" fontId="26" fillId="0" borderId="0" xfId="138" applyNumberFormat="1" applyFont="1" applyAlignment="1">
      <alignment horizontal="center"/>
      <protection/>
    </xf>
    <xf numFmtId="3" fontId="19" fillId="47" borderId="22" xfId="138" applyNumberFormat="1" applyFont="1" applyFill="1" applyBorder="1" applyAlignment="1">
      <alignment horizontal="center"/>
      <protection/>
    </xf>
    <xf numFmtId="49" fontId="5" fillId="0" borderId="22" xfId="138" applyNumberFormat="1" applyFont="1" applyBorder="1" applyAlignment="1">
      <alignment/>
      <protection/>
    </xf>
    <xf numFmtId="49" fontId="26" fillId="0" borderId="0" xfId="138" applyNumberFormat="1" applyFill="1">
      <alignment/>
      <protection/>
    </xf>
    <xf numFmtId="49" fontId="26" fillId="0" borderId="0" xfId="138" applyNumberFormat="1" applyFill="1" applyAlignment="1">
      <alignment vertical="center" wrapText="1"/>
      <protection/>
    </xf>
    <xf numFmtId="49" fontId="26" fillId="0" borderId="0" xfId="138" applyNumberFormat="1" applyAlignment="1">
      <alignment vertical="center"/>
      <protection/>
    </xf>
    <xf numFmtId="3" fontId="5" fillId="44" borderId="20" xfId="138" applyNumberFormat="1" applyFont="1" applyFill="1" applyBorder="1" applyAlignment="1">
      <alignment horizontal="center" vertical="center"/>
      <protection/>
    </xf>
    <xf numFmtId="3" fontId="26" fillId="0" borderId="20" xfId="138" applyNumberFormat="1" applyFont="1" applyBorder="1" applyAlignment="1">
      <alignment horizontal="center" vertical="center"/>
      <protection/>
    </xf>
    <xf numFmtId="0" fontId="5" fillId="0" borderId="20" xfId="138" applyFont="1" applyBorder="1" applyAlignment="1">
      <alignment horizontal="center" vertical="center"/>
      <protection/>
    </xf>
    <xf numFmtId="3" fontId="5" fillId="0" borderId="20" xfId="138" applyNumberFormat="1" applyFont="1" applyFill="1" applyBorder="1" applyAlignment="1">
      <alignment horizontal="center" vertical="center"/>
      <protection/>
    </xf>
    <xf numFmtId="3" fontId="26" fillId="0" borderId="20" xfId="138" applyNumberFormat="1" applyFont="1" applyFill="1" applyBorder="1" applyAlignment="1">
      <alignment horizontal="center" vertical="center"/>
      <protection/>
    </xf>
    <xf numFmtId="49" fontId="26" fillId="0" borderId="0" xfId="138" applyNumberFormat="1" applyAlignment="1">
      <alignment horizontal="center"/>
      <protection/>
    </xf>
    <xf numFmtId="49" fontId="72" fillId="0" borderId="0" xfId="138" applyNumberFormat="1" applyFont="1" applyAlignment="1">
      <alignment horizontal="left"/>
      <protection/>
    </xf>
    <xf numFmtId="49" fontId="31" fillId="0" borderId="0" xfId="138" applyNumberFormat="1" applyFont="1" applyAlignment="1">
      <alignment/>
      <protection/>
    </xf>
    <xf numFmtId="49" fontId="3" fillId="47" borderId="0" xfId="138" applyNumberFormat="1" applyFont="1" applyFill="1" applyBorder="1" applyAlignment="1">
      <alignment/>
      <protection/>
    </xf>
    <xf numFmtId="49" fontId="3" fillId="0" borderId="0" xfId="138" applyNumberFormat="1" applyFont="1" applyAlignment="1">
      <alignment/>
      <protection/>
    </xf>
    <xf numFmtId="49" fontId="3" fillId="0" borderId="0" xfId="138" applyNumberFormat="1" applyFont="1" applyBorder="1" applyAlignment="1">
      <alignment/>
      <protection/>
    </xf>
    <xf numFmtId="49" fontId="6" fillId="0" borderId="22" xfId="138" applyNumberFormat="1" applyFont="1" applyBorder="1" applyAlignment="1">
      <alignment/>
      <protection/>
    </xf>
    <xf numFmtId="3" fontId="19" fillId="0" borderId="20" xfId="138" applyNumberFormat="1" applyFont="1" applyBorder="1" applyAlignment="1">
      <alignment horizontal="center" vertical="center"/>
      <protection/>
    </xf>
    <xf numFmtId="49" fontId="26" fillId="47" borderId="0" xfId="138" applyNumberFormat="1" applyFont="1" applyFill="1" applyAlignment="1">
      <alignment vertical="center"/>
      <protection/>
    </xf>
    <xf numFmtId="3" fontId="26" fillId="47" borderId="20" xfId="138" applyNumberFormat="1" applyFont="1" applyFill="1" applyBorder="1" applyAlignment="1">
      <alignment horizontal="center" vertical="center"/>
      <protection/>
    </xf>
    <xf numFmtId="3" fontId="91" fillId="0" borderId="20" xfId="138" applyNumberFormat="1" applyFont="1" applyBorder="1" applyAlignment="1">
      <alignment horizontal="center" vertical="center"/>
      <protection/>
    </xf>
    <xf numFmtId="0" fontId="5" fillId="0" borderId="19" xfId="138" applyFont="1" applyFill="1" applyBorder="1" applyAlignment="1">
      <alignment horizontal="center" vertical="center"/>
      <protection/>
    </xf>
    <xf numFmtId="49" fontId="6" fillId="0" borderId="19" xfId="136" applyNumberFormat="1" applyFont="1" applyFill="1" applyBorder="1" applyAlignment="1">
      <alignment horizontal="left" vertical="center"/>
      <protection/>
    </xf>
    <xf numFmtId="3" fontId="5" fillId="0" borderId="19" xfId="138" applyNumberFormat="1" applyFont="1" applyFill="1" applyBorder="1" applyAlignment="1">
      <alignment horizontal="center" vertical="center"/>
      <protection/>
    </xf>
    <xf numFmtId="3" fontId="19" fillId="0" borderId="19" xfId="138" applyNumberFormat="1" applyFont="1" applyFill="1" applyBorder="1" applyAlignment="1">
      <alignment horizontal="center" vertical="center"/>
      <protection/>
    </xf>
    <xf numFmtId="3" fontId="26" fillId="0" borderId="19" xfId="138" applyNumberFormat="1" applyFont="1" applyFill="1" applyBorder="1" applyAlignment="1">
      <alignment vertical="center"/>
      <protection/>
    </xf>
    <xf numFmtId="3" fontId="92" fillId="0" borderId="19" xfId="138" applyNumberFormat="1" applyFont="1" applyFill="1" applyBorder="1" applyAlignment="1">
      <alignment vertical="center"/>
      <protection/>
    </xf>
    <xf numFmtId="49" fontId="31" fillId="0" borderId="0" xfId="138" applyNumberFormat="1" applyFont="1" applyBorder="1" applyAlignment="1">
      <alignment/>
      <protection/>
    </xf>
    <xf numFmtId="49" fontId="28" fillId="0" borderId="0" xfId="138" applyNumberFormat="1" applyFont="1" applyBorder="1" applyAlignment="1">
      <alignment horizontal="center"/>
      <protection/>
    </xf>
    <xf numFmtId="49" fontId="28" fillId="0" borderId="0" xfId="138" applyNumberFormat="1" applyFont="1" applyAlignment="1">
      <alignment/>
      <protection/>
    </xf>
    <xf numFmtId="0" fontId="5" fillId="47" borderId="0" xfId="138" applyFont="1" applyFill="1" applyBorder="1" applyAlignment="1">
      <alignment/>
      <protection/>
    </xf>
    <xf numFmtId="49" fontId="93" fillId="0" borderId="0" xfId="138" applyNumberFormat="1" applyFont="1">
      <alignment/>
      <protection/>
    </xf>
    <xf numFmtId="49" fontId="94" fillId="0" borderId="0" xfId="138" applyNumberFormat="1" applyFont="1">
      <alignment/>
      <protection/>
    </xf>
    <xf numFmtId="49" fontId="95" fillId="0" borderId="0" xfId="138" applyNumberFormat="1" applyFont="1" applyAlignment="1">
      <alignment horizontal="center"/>
      <protection/>
    </xf>
    <xf numFmtId="49" fontId="25" fillId="47" borderId="0" xfId="136" applyNumberFormat="1" applyFont="1" applyFill="1" applyAlignment="1">
      <alignment/>
      <protection/>
    </xf>
    <xf numFmtId="49" fontId="80" fillId="0" borderId="0" xfId="138" applyNumberFormat="1" applyFont="1">
      <alignment/>
      <protection/>
    </xf>
    <xf numFmtId="49" fontId="31" fillId="0" borderId="0" xfId="138" applyNumberFormat="1" applyFont="1" applyBorder="1" applyAlignment="1">
      <alignment wrapText="1"/>
      <protection/>
    </xf>
    <xf numFmtId="49" fontId="83" fillId="0" borderId="0" xfId="138" applyNumberFormat="1" applyFont="1">
      <alignment/>
      <protection/>
    </xf>
    <xf numFmtId="49" fontId="78" fillId="0" borderId="0" xfId="138" applyNumberFormat="1" applyFont="1">
      <alignment/>
      <protection/>
    </xf>
    <xf numFmtId="49" fontId="14" fillId="0" borderId="0" xfId="138" applyNumberFormat="1" applyFont="1" applyFill="1" applyAlignment="1">
      <alignment wrapText="1"/>
      <protection/>
    </xf>
    <xf numFmtId="49" fontId="0" fillId="0" borderId="0" xfId="138" applyNumberFormat="1" applyFont="1" applyFill="1" applyBorder="1" applyAlignment="1">
      <alignment/>
      <protection/>
    </xf>
    <xf numFmtId="49" fontId="3" fillId="0" borderId="0" xfId="138" applyNumberFormat="1" applyFont="1" applyFill="1" applyBorder="1" applyAlignment="1">
      <alignment/>
      <protection/>
    </xf>
    <xf numFmtId="49" fontId="96" fillId="0" borderId="0" xfId="138" applyNumberFormat="1" applyFont="1" applyFill="1">
      <alignment/>
      <protection/>
    </xf>
    <xf numFmtId="49" fontId="26" fillId="0" borderId="0" xfId="138" applyNumberFormat="1" applyFont="1" applyFill="1" applyAlignment="1">
      <alignment horizontal="center"/>
      <protection/>
    </xf>
    <xf numFmtId="49" fontId="19" fillId="0" borderId="0" xfId="138" applyNumberFormat="1" applyFont="1" applyFill="1" applyBorder="1" applyAlignment="1">
      <alignment/>
      <protection/>
    </xf>
    <xf numFmtId="49" fontId="6" fillId="0" borderId="0" xfId="138" applyNumberFormat="1" applyFont="1" applyFill="1" applyBorder="1" applyAlignment="1">
      <alignment/>
      <protection/>
    </xf>
    <xf numFmtId="49" fontId="82" fillId="0" borderId="0" xfId="138" applyNumberFormat="1" applyFont="1" applyFill="1">
      <alignment/>
      <protection/>
    </xf>
    <xf numFmtId="49" fontId="82" fillId="0" borderId="0" xfId="138" applyNumberFormat="1" applyFont="1" applyFill="1" applyAlignment="1">
      <alignment/>
      <protection/>
    </xf>
    <xf numFmtId="49" fontId="19" fillId="0" borderId="27" xfId="138" applyNumberFormat="1" applyFont="1" applyFill="1" applyBorder="1" applyAlignment="1">
      <alignment horizontal="center" vertical="center"/>
      <protection/>
    </xf>
    <xf numFmtId="3" fontId="6" fillId="44" borderId="27" xfId="138" applyNumberFormat="1" applyFont="1" applyFill="1" applyBorder="1" applyAlignment="1">
      <alignment horizontal="center" vertical="center"/>
      <protection/>
    </xf>
    <xf numFmtId="3" fontId="6" fillId="44" borderId="23" xfId="138" applyNumberFormat="1" applyFont="1" applyFill="1" applyBorder="1" applyAlignment="1">
      <alignment horizontal="center" vertical="center"/>
      <protection/>
    </xf>
    <xf numFmtId="49" fontId="3" fillId="0" borderId="0" xfId="138" applyNumberFormat="1" applyFont="1" applyAlignment="1">
      <alignment horizontal="center"/>
      <protection/>
    </xf>
    <xf numFmtId="49" fontId="25" fillId="0" borderId="0" xfId="138" applyNumberFormat="1" applyFont="1">
      <alignment/>
      <protection/>
    </xf>
    <xf numFmtId="49" fontId="3" fillId="0" borderId="0" xfId="138" applyNumberFormat="1" applyFont="1">
      <alignment/>
      <protection/>
    </xf>
    <xf numFmtId="49" fontId="28" fillId="0" borderId="0" xfId="138" applyNumberFormat="1" applyFont="1">
      <alignment/>
      <protection/>
    </xf>
    <xf numFmtId="3" fontId="3" fillId="47" borderId="0" xfId="138" applyNumberFormat="1" applyFont="1" applyFill="1" applyBorder="1" applyAlignment="1">
      <alignment/>
      <protection/>
    </xf>
    <xf numFmtId="0" fontId="3" fillId="0" borderId="0" xfId="138" applyFont="1">
      <alignment/>
      <protection/>
    </xf>
    <xf numFmtId="0" fontId="4" fillId="0" borderId="0" xfId="138" applyFont="1" applyBorder="1" applyAlignment="1">
      <alignment horizontal="left"/>
      <protection/>
    </xf>
    <xf numFmtId="3" fontId="0" fillId="0" borderId="0" xfId="138" applyNumberFormat="1" applyFont="1" applyAlignment="1">
      <alignment horizontal="left"/>
      <protection/>
    </xf>
    <xf numFmtId="0" fontId="13" fillId="0" borderId="0" xfId="138" applyFont="1" applyBorder="1" applyAlignment="1">
      <alignment/>
      <protection/>
    </xf>
    <xf numFmtId="0" fontId="7" fillId="0" borderId="20" xfId="138" applyFont="1" applyFill="1" applyBorder="1" applyAlignment="1">
      <alignment horizontal="center" vertical="center" wrapText="1"/>
      <protection/>
    </xf>
    <xf numFmtId="0" fontId="3" fillId="0" borderId="0" xfId="138" applyFont="1" applyFill="1" applyBorder="1">
      <alignment/>
      <protection/>
    </xf>
    <xf numFmtId="0" fontId="3" fillId="0" borderId="0" xfId="138" applyFont="1" applyFill="1">
      <alignment/>
      <protection/>
    </xf>
    <xf numFmtId="3" fontId="18" fillId="0" borderId="20" xfId="138" applyNumberFormat="1" applyFont="1" applyBorder="1" applyAlignment="1">
      <alignment horizontal="center" vertical="center"/>
      <protection/>
    </xf>
    <xf numFmtId="0" fontId="0" fillId="0" borderId="0" xfId="138" applyFont="1" applyAlignment="1">
      <alignment horizontal="center" vertical="center"/>
      <protection/>
    </xf>
    <xf numFmtId="3" fontId="4" fillId="44" borderId="20" xfId="138" applyNumberFormat="1" applyFont="1" applyFill="1" applyBorder="1" applyAlignment="1">
      <alignment horizontal="center" vertical="center"/>
      <protection/>
    </xf>
    <xf numFmtId="0" fontId="3" fillId="0" borderId="0" xfId="138" applyFont="1" applyAlignment="1">
      <alignment vertical="center"/>
      <protection/>
    </xf>
    <xf numFmtId="9" fontId="3" fillId="0" borderId="0" xfId="145" applyFont="1" applyAlignment="1">
      <alignment vertical="center"/>
    </xf>
    <xf numFmtId="0" fontId="3" fillId="0" borderId="0" xfId="138" applyFont="1" applyAlignment="1">
      <alignment horizontal="center"/>
      <protection/>
    </xf>
    <xf numFmtId="0" fontId="25" fillId="0" borderId="0" xfId="138" applyFont="1">
      <alignment/>
      <protection/>
    </xf>
    <xf numFmtId="0" fontId="72" fillId="0" borderId="0" xfId="138" applyFont="1" applyAlignment="1">
      <alignment horizontal="center"/>
      <protection/>
    </xf>
    <xf numFmtId="49" fontId="52" fillId="0" borderId="0" xfId="138" applyNumberFormat="1" applyFont="1">
      <alignment/>
      <protection/>
    </xf>
    <xf numFmtId="49" fontId="97" fillId="0" borderId="0" xfId="138" applyNumberFormat="1" applyFont="1" applyBorder="1" applyAlignment="1">
      <alignment wrapText="1"/>
      <protection/>
    </xf>
    <xf numFmtId="0" fontId="31" fillId="0" borderId="0" xfId="138"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2" fillId="47" borderId="28" xfId="0" applyNumberFormat="1" applyFont="1" applyFill="1" applyBorder="1" applyAlignment="1">
      <alignment/>
    </xf>
    <xf numFmtId="3" fontId="4" fillId="47" borderId="25" xfId="135"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4" fillId="47" borderId="28" xfId="135"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4" fillId="47" borderId="29" xfId="135"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28" fillId="47" borderId="20" xfId="0" applyNumberFormat="1" applyFont="1" applyFill="1" applyBorder="1" applyAlignment="1">
      <alignment/>
    </xf>
    <xf numFmtId="3" fontId="28" fillId="47" borderId="20" xfId="135" applyNumberFormat="1" applyFont="1" applyFill="1" applyBorder="1" applyAlignment="1" applyProtection="1">
      <alignment horizontal="center" vertical="center"/>
      <protection/>
    </xf>
    <xf numFmtId="49" fontId="31" fillId="47" borderId="20" xfId="0" applyNumberFormat="1" applyFont="1" applyFill="1" applyBorder="1" applyAlignment="1">
      <alignment/>
    </xf>
    <xf numFmtId="3" fontId="31" fillId="47" borderId="20" xfId="135" applyNumberFormat="1" applyFont="1" applyFill="1" applyBorder="1" applyAlignment="1" applyProtection="1">
      <alignment horizontal="center" vertical="center"/>
      <protection/>
    </xf>
    <xf numFmtId="49" fontId="28" fillId="47" borderId="20" xfId="0" applyNumberFormat="1" applyFont="1" applyFill="1" applyBorder="1" applyAlignment="1">
      <alignment/>
    </xf>
    <xf numFmtId="49" fontId="52" fillId="47" borderId="20" xfId="0" applyNumberFormat="1" applyFont="1" applyFill="1" applyBorder="1" applyAlignment="1">
      <alignment/>
    </xf>
    <xf numFmtId="3" fontId="52" fillId="47" borderId="20" xfId="135" applyNumberFormat="1" applyFont="1" applyFill="1" applyBorder="1" applyAlignment="1" applyProtection="1">
      <alignment horizontal="center" vertical="center"/>
      <protection/>
    </xf>
    <xf numFmtId="10" fontId="28" fillId="0" borderId="20" xfId="131" applyNumberFormat="1" applyFont="1" applyFill="1" applyBorder="1" applyAlignment="1">
      <alignment horizontal="center" vertical="center"/>
      <protection/>
    </xf>
    <xf numFmtId="10" fontId="52" fillId="0" borderId="20" xfId="131" applyNumberFormat="1" applyFont="1" applyFill="1" applyBorder="1" applyAlignment="1">
      <alignment horizontal="center" vertical="center"/>
      <protection/>
    </xf>
    <xf numFmtId="49" fontId="0" fillId="47" borderId="20" xfId="0" applyNumberFormat="1" applyFill="1" applyBorder="1" applyAlignment="1">
      <alignment/>
    </xf>
    <xf numFmtId="49" fontId="20" fillId="47" borderId="20" xfId="0" applyNumberFormat="1" applyFont="1" applyFill="1" applyBorder="1" applyAlignment="1">
      <alignment/>
    </xf>
    <xf numFmtId="49" fontId="25" fillId="47" borderId="34" xfId="0" applyNumberFormat="1" applyFont="1" applyFill="1" applyBorder="1" applyAlignment="1">
      <alignment/>
    </xf>
    <xf numFmtId="49" fontId="25" fillId="47" borderId="32" xfId="0" applyNumberFormat="1" applyFont="1" applyFill="1" applyBorder="1" applyAlignment="1">
      <alignment/>
    </xf>
    <xf numFmtId="49" fontId="57" fillId="47" borderId="20" xfId="0" applyNumberFormat="1" applyFont="1" applyFill="1" applyBorder="1" applyAlignment="1">
      <alignment/>
    </xf>
    <xf numFmtId="10" fontId="57" fillId="0" borderId="20" xfId="131" applyNumberFormat="1" applyFont="1" applyFill="1" applyBorder="1" applyAlignment="1">
      <alignment horizontal="center" vertical="center"/>
      <protection/>
    </xf>
    <xf numFmtId="3" fontId="57" fillId="47" borderId="20" xfId="135" applyNumberFormat="1" applyFont="1" applyFill="1" applyBorder="1" applyAlignment="1" applyProtection="1">
      <alignment horizontal="center" vertical="center"/>
      <protection/>
    </xf>
    <xf numFmtId="49" fontId="100" fillId="47" borderId="20" xfId="0" applyNumberFormat="1" applyFont="1" applyFill="1" applyBorder="1" applyAlignment="1">
      <alignment/>
    </xf>
    <xf numFmtId="49" fontId="57" fillId="47" borderId="35" xfId="0" applyNumberFormat="1" applyFont="1" applyFill="1" applyBorder="1" applyAlignment="1">
      <alignment/>
    </xf>
    <xf numFmtId="3" fontId="57" fillId="47" borderId="19" xfId="135" applyNumberFormat="1" applyFont="1" applyFill="1" applyBorder="1" applyAlignment="1" applyProtection="1">
      <alignment horizontal="center" vertical="center"/>
      <protection/>
    </xf>
    <xf numFmtId="10" fontId="57" fillId="0" borderId="36" xfId="131" applyNumberFormat="1" applyFont="1" applyFill="1" applyBorder="1" applyAlignment="1">
      <alignment horizontal="center" vertical="center"/>
      <protection/>
    </xf>
    <xf numFmtId="49" fontId="0" fillId="47" borderId="27" xfId="0" applyNumberFormat="1" applyFont="1" applyFill="1" applyBorder="1" applyAlignment="1">
      <alignment/>
    </xf>
    <xf numFmtId="3" fontId="4" fillId="47" borderId="22" xfId="135" applyNumberFormat="1" applyFont="1" applyFill="1" applyBorder="1" applyAlignment="1" applyProtection="1">
      <alignment horizontal="center" vertical="center"/>
      <protection/>
    </xf>
    <xf numFmtId="3" fontId="4" fillId="47" borderId="37" xfId="135" applyNumberFormat="1" applyFont="1" applyFill="1" applyBorder="1" applyAlignment="1" applyProtection="1">
      <alignment horizontal="center" vertical="center"/>
      <protection/>
    </xf>
    <xf numFmtId="49" fontId="35" fillId="47" borderId="20" xfId="0" applyNumberFormat="1" applyFont="1" applyFill="1" applyBorder="1" applyAlignment="1">
      <alignment/>
    </xf>
    <xf numFmtId="49" fontId="13" fillId="0" borderId="20" xfId="0" applyNumberFormat="1" applyFont="1" applyFill="1" applyBorder="1" applyAlignment="1" applyProtection="1">
      <alignment horizontal="center" vertical="center"/>
      <protection/>
    </xf>
    <xf numFmtId="49" fontId="13" fillId="0" borderId="38" xfId="0" applyNumberFormat="1" applyFont="1" applyFill="1" applyBorder="1" applyAlignment="1" applyProtection="1">
      <alignment horizontal="center" vertical="center"/>
      <protection/>
    </xf>
    <xf numFmtId="49" fontId="30" fillId="0" borderId="20" xfId="0" applyNumberFormat="1" applyFont="1" applyFill="1" applyBorder="1" applyAlignment="1" applyProtection="1">
      <alignment horizontal="center" vertical="center"/>
      <protection/>
    </xf>
    <xf numFmtId="0" fontId="0" fillId="0" borderId="20" xfId="0" applyBorder="1" applyAlignment="1">
      <alignment/>
    </xf>
    <xf numFmtId="0" fontId="0" fillId="49" borderId="20" xfId="0" applyFill="1" applyBorder="1" applyAlignment="1">
      <alignment/>
    </xf>
    <xf numFmtId="0" fontId="0" fillId="0" borderId="39" xfId="0" applyFill="1" applyBorder="1" applyAlignment="1">
      <alignment/>
    </xf>
    <xf numFmtId="0" fontId="20" fillId="49" borderId="20" xfId="0" applyFont="1" applyFill="1" applyBorder="1" applyAlignment="1">
      <alignment/>
    </xf>
    <xf numFmtId="0" fontId="0" fillId="49" borderId="39" xfId="0" applyFont="1" applyFill="1" applyBorder="1" applyAlignment="1">
      <alignment/>
    </xf>
    <xf numFmtId="0" fontId="0" fillId="49" borderId="20" xfId="0" applyFont="1" applyFill="1" applyBorder="1" applyAlignment="1">
      <alignment/>
    </xf>
    <xf numFmtId="49" fontId="0" fillId="0" borderId="0" xfId="0" applyNumberFormat="1" applyFont="1" applyFill="1" applyAlignment="1" applyProtection="1">
      <alignment/>
      <protection locked="0"/>
    </xf>
    <xf numFmtId="49" fontId="0" fillId="0" borderId="0" xfId="0" applyNumberFormat="1" applyFont="1" applyFill="1" applyAlignment="1" applyProtection="1">
      <alignment/>
      <protection/>
    </xf>
    <xf numFmtId="49" fontId="4" fillId="0" borderId="0" xfId="0" applyNumberFormat="1" applyFont="1" applyFill="1" applyAlignment="1" applyProtection="1">
      <alignment/>
      <protection locked="0"/>
    </xf>
    <xf numFmtId="49" fontId="7" fillId="0" borderId="0" xfId="0" applyNumberFormat="1" applyFont="1" applyFill="1" applyAlignment="1" applyProtection="1">
      <alignment/>
      <protection locked="0"/>
    </xf>
    <xf numFmtId="49" fontId="28" fillId="0" borderId="0" xfId="0" applyNumberFormat="1" applyFont="1" applyFill="1" applyAlignment="1" applyProtection="1">
      <alignment/>
      <protection locked="0"/>
    </xf>
    <xf numFmtId="49" fontId="0" fillId="0" borderId="0" xfId="0" applyNumberFormat="1" applyFont="1" applyFill="1" applyAlignment="1" applyProtection="1">
      <alignment/>
      <protection locked="0"/>
    </xf>
    <xf numFmtId="0" fontId="0" fillId="0" borderId="0" xfId="0" applyNumberFormat="1" applyFont="1" applyFill="1" applyBorder="1" applyAlignment="1" applyProtection="1">
      <alignment/>
      <protection locked="0"/>
    </xf>
    <xf numFmtId="0" fontId="4" fillId="0" borderId="0" xfId="0" applyNumberFormat="1" applyFont="1" applyFill="1" applyAlignment="1" applyProtection="1">
      <alignment/>
      <protection locked="0"/>
    </xf>
    <xf numFmtId="0" fontId="0" fillId="0" borderId="0" xfId="0" applyNumberFormat="1" applyFont="1" applyFill="1" applyAlignment="1" applyProtection="1">
      <alignment/>
      <protection locked="0"/>
    </xf>
    <xf numFmtId="0" fontId="28" fillId="0" borderId="0" xfId="0" applyNumberFormat="1" applyFont="1" applyFill="1" applyAlignment="1" applyProtection="1">
      <alignment/>
      <protection locked="0"/>
    </xf>
    <xf numFmtId="0" fontId="28" fillId="0" borderId="0" xfId="0" applyNumberFormat="1" applyFont="1" applyFill="1" applyAlignment="1" applyProtection="1">
      <alignment/>
      <protection locked="0"/>
    </xf>
    <xf numFmtId="0" fontId="25" fillId="0" borderId="0" xfId="0" applyNumberFormat="1" applyFont="1" applyFill="1" applyBorder="1" applyAlignment="1" applyProtection="1">
      <alignment horizontal="center" wrapText="1"/>
      <protection locked="0"/>
    </xf>
    <xf numFmtId="0" fontId="28" fillId="0" borderId="0" xfId="0" applyNumberFormat="1" applyFont="1" applyFill="1" applyAlignment="1" applyProtection="1">
      <alignment wrapText="1"/>
      <protection locked="0"/>
    </xf>
    <xf numFmtId="49" fontId="0" fillId="0" borderId="0" xfId="0" applyNumberFormat="1" applyFont="1" applyFill="1" applyBorder="1" applyAlignment="1" applyProtection="1">
      <alignment/>
      <protection locked="0"/>
    </xf>
    <xf numFmtId="0" fontId="28" fillId="0" borderId="0" xfId="0" applyNumberFormat="1" applyFont="1" applyFill="1" applyBorder="1" applyAlignment="1" applyProtection="1">
      <alignment horizontal="center" wrapText="1"/>
      <protection locked="0"/>
    </xf>
    <xf numFmtId="0" fontId="0" fillId="0" borderId="0" xfId="0" applyNumberFormat="1" applyFont="1" applyFill="1" applyAlignment="1" applyProtection="1">
      <alignment/>
      <protection locked="0"/>
    </xf>
    <xf numFmtId="49" fontId="1" fillId="0" borderId="0" xfId="0" applyNumberFormat="1" applyFont="1" applyFill="1" applyBorder="1" applyAlignment="1" applyProtection="1">
      <alignment/>
      <protection locked="0"/>
    </xf>
    <xf numFmtId="49" fontId="101" fillId="0" borderId="0" xfId="0" applyNumberFormat="1" applyFont="1" applyFill="1" applyBorder="1" applyAlignment="1" applyProtection="1">
      <alignment/>
      <protection locked="0"/>
    </xf>
    <xf numFmtId="0" fontId="25" fillId="0" borderId="0" xfId="0" applyNumberFormat="1" applyFont="1" applyFill="1" applyBorder="1" applyAlignment="1" applyProtection="1">
      <alignment/>
      <protection locked="0"/>
    </xf>
    <xf numFmtId="49" fontId="102" fillId="0" borderId="0" xfId="0" applyNumberFormat="1" applyFont="1" applyFill="1" applyBorder="1" applyAlignment="1" applyProtection="1">
      <alignment/>
      <protection locked="0"/>
    </xf>
    <xf numFmtId="0" fontId="25" fillId="0" borderId="0" xfId="0" applyNumberFormat="1" applyFont="1" applyFill="1" applyAlignment="1" applyProtection="1">
      <alignment/>
      <protection locked="0"/>
    </xf>
    <xf numFmtId="49" fontId="4" fillId="0" borderId="0" xfId="0" applyNumberFormat="1" applyFont="1" applyFill="1" applyAlignment="1" applyProtection="1">
      <alignment/>
      <protection/>
    </xf>
    <xf numFmtId="49" fontId="4" fillId="0" borderId="0" xfId="0" applyNumberFormat="1" applyFont="1" applyFill="1" applyAlignment="1" applyProtection="1">
      <alignment/>
      <protection/>
    </xf>
    <xf numFmtId="49" fontId="4" fillId="0" borderId="0" xfId="0" applyNumberFormat="1" applyFont="1" applyFill="1" applyBorder="1" applyAlignment="1" applyProtection="1">
      <alignment/>
      <protection/>
    </xf>
    <xf numFmtId="49" fontId="13" fillId="0" borderId="0" xfId="0" applyNumberFormat="1" applyFont="1" applyFill="1" applyAlignment="1" applyProtection="1">
      <alignment/>
      <protection/>
    </xf>
    <xf numFmtId="49" fontId="4" fillId="0" borderId="0" xfId="0" applyNumberFormat="1" applyFont="1" applyFill="1" applyAlignment="1" applyProtection="1">
      <alignment horizontal="center"/>
      <protection/>
    </xf>
    <xf numFmtId="49" fontId="7" fillId="0" borderId="0" xfId="0" applyNumberFormat="1" applyFont="1" applyFill="1" applyAlignment="1" applyProtection="1">
      <alignment/>
      <protection/>
    </xf>
    <xf numFmtId="49" fontId="13" fillId="0" borderId="0" xfId="0" applyNumberFormat="1" applyFont="1" applyFill="1" applyBorder="1" applyAlignment="1" applyProtection="1">
      <alignment horizontal="center"/>
      <protection/>
    </xf>
    <xf numFmtId="49" fontId="13" fillId="0" borderId="0" xfId="0" applyNumberFormat="1" applyFont="1" applyFill="1" applyBorder="1" applyAlignment="1" applyProtection="1">
      <alignment/>
      <protection/>
    </xf>
    <xf numFmtId="49" fontId="0" fillId="0" borderId="0" xfId="0" applyNumberFormat="1" applyFont="1" applyFill="1" applyBorder="1" applyAlignment="1" applyProtection="1">
      <alignment/>
      <protection locked="0"/>
    </xf>
    <xf numFmtId="49" fontId="0" fillId="0" borderId="20" xfId="0" applyNumberFormat="1" applyFont="1" applyFill="1" applyBorder="1" applyAlignment="1" applyProtection="1">
      <alignment/>
      <protection locked="0"/>
    </xf>
    <xf numFmtId="49" fontId="2" fillId="0" borderId="0" xfId="0" applyNumberFormat="1" applyFont="1" applyFill="1" applyBorder="1" applyAlignment="1" applyProtection="1">
      <alignment/>
      <protection locked="0"/>
    </xf>
    <xf numFmtId="0" fontId="0" fillId="0" borderId="0" xfId="0" applyNumberFormat="1" applyFont="1" applyFill="1" applyAlignment="1" applyProtection="1">
      <alignment/>
      <protection locked="0"/>
    </xf>
    <xf numFmtId="0" fontId="7" fillId="0" borderId="0" xfId="0" applyNumberFormat="1" applyFont="1" applyFill="1" applyAlignment="1" applyProtection="1">
      <alignment/>
      <protection locked="0"/>
    </xf>
    <xf numFmtId="0" fontId="0" fillId="0" borderId="0" xfId="0" applyNumberFormat="1" applyFont="1" applyFill="1" applyAlignment="1" applyProtection="1">
      <alignment/>
      <protection locked="0"/>
    </xf>
    <xf numFmtId="0" fontId="4" fillId="0" borderId="0" xfId="0" applyNumberFormat="1" applyFont="1" applyFill="1" applyAlignment="1" applyProtection="1">
      <alignment wrapText="1"/>
      <protection locked="0"/>
    </xf>
    <xf numFmtId="49" fontId="0" fillId="0" borderId="0" xfId="0" applyNumberFormat="1" applyFont="1" applyFill="1" applyAlignment="1" applyProtection="1">
      <alignment/>
      <protection/>
    </xf>
    <xf numFmtId="49" fontId="0" fillId="0" borderId="0" xfId="0" applyNumberFormat="1" applyFont="1" applyFill="1" applyAlignment="1" applyProtection="1">
      <alignment/>
      <protection/>
    </xf>
    <xf numFmtId="49" fontId="0" fillId="0" borderId="0" xfId="0" applyNumberFormat="1" applyFill="1" applyBorder="1" applyAlignment="1" applyProtection="1">
      <alignment/>
      <protection/>
    </xf>
    <xf numFmtId="49" fontId="0" fillId="0" borderId="0" xfId="0" applyNumberFormat="1" applyFont="1" applyFill="1" applyBorder="1" applyAlignment="1" applyProtection="1">
      <alignment/>
      <protection/>
    </xf>
    <xf numFmtId="49" fontId="15" fillId="0" borderId="0" xfId="0" applyNumberFormat="1" applyFont="1" applyFill="1" applyAlignment="1" applyProtection="1">
      <alignment/>
      <protection/>
    </xf>
    <xf numFmtId="49" fontId="18" fillId="0" borderId="0" xfId="0" applyNumberFormat="1" applyFont="1" applyFill="1" applyAlignment="1" applyProtection="1">
      <alignment/>
      <protection/>
    </xf>
    <xf numFmtId="49" fontId="0" fillId="0" borderId="0" xfId="0" applyNumberFormat="1" applyFont="1" applyFill="1" applyAlignment="1" applyProtection="1">
      <alignment/>
      <protection/>
    </xf>
    <xf numFmtId="49" fontId="0" fillId="0" borderId="0" xfId="0" applyNumberFormat="1" applyFont="1" applyFill="1" applyAlignment="1" applyProtection="1">
      <alignment horizontal="center"/>
      <protection/>
    </xf>
    <xf numFmtId="49" fontId="3" fillId="0" borderId="0" xfId="0" applyNumberFormat="1" applyFont="1" applyFill="1" applyAlignment="1" applyProtection="1">
      <alignment/>
      <protection/>
    </xf>
    <xf numFmtId="10" fontId="7" fillId="0" borderId="38" xfId="131" applyNumberFormat="1" applyFont="1" applyFill="1" applyBorder="1" applyAlignment="1">
      <alignment horizontal="right" vertical="center"/>
      <protection/>
    </xf>
    <xf numFmtId="49" fontId="7" fillId="0" borderId="40" xfId="0" applyNumberFormat="1" applyFont="1" applyFill="1" applyBorder="1" applyAlignment="1" applyProtection="1">
      <alignment horizontal="center" vertical="center"/>
      <protection/>
    </xf>
    <xf numFmtId="49" fontId="7" fillId="0" borderId="20" xfId="0" applyNumberFormat="1" applyFont="1" applyFill="1" applyBorder="1" applyAlignment="1" applyProtection="1">
      <alignment vertical="center"/>
      <protection/>
    </xf>
    <xf numFmtId="3" fontId="7" fillId="0" borderId="20" xfId="135" applyNumberFormat="1" applyFont="1" applyFill="1" applyBorder="1" applyAlignment="1" applyProtection="1">
      <alignment horizontal="center" vertical="center"/>
      <protection/>
    </xf>
    <xf numFmtId="49" fontId="4" fillId="0" borderId="20" xfId="0" applyNumberFormat="1" applyFont="1" applyFill="1" applyBorder="1" applyAlignment="1" applyProtection="1">
      <alignment vertical="center"/>
      <protection/>
    </xf>
    <xf numFmtId="3" fontId="4" fillId="0" borderId="20" xfId="135" applyNumberFormat="1" applyFont="1" applyFill="1" applyBorder="1" applyAlignment="1" applyProtection="1">
      <alignment horizontal="center" vertical="center"/>
      <protection/>
    </xf>
    <xf numFmtId="3" fontId="6" fillId="0" borderId="20" xfId="135" applyNumberFormat="1" applyFont="1" applyFill="1" applyBorder="1" applyAlignment="1" applyProtection="1">
      <alignment horizontal="center" vertical="center"/>
      <protection/>
    </xf>
    <xf numFmtId="2" fontId="7" fillId="0" borderId="20" xfId="0" applyNumberFormat="1" applyFont="1" applyFill="1" applyBorder="1" applyAlignment="1" applyProtection="1">
      <alignment horizontal="center" vertical="center"/>
      <protection/>
    </xf>
    <xf numFmtId="49" fontId="7" fillId="0" borderId="20" xfId="0" applyNumberFormat="1" applyFont="1" applyFill="1" applyBorder="1" applyAlignment="1" applyProtection="1">
      <alignment horizontal="left" vertical="center"/>
      <protection/>
    </xf>
    <xf numFmtId="194" fontId="6" fillId="0" borderId="20" xfId="98" applyNumberFormat="1" applyFont="1" applyFill="1" applyBorder="1" applyAlignment="1" applyProtection="1">
      <alignment horizontal="center" vertical="center"/>
      <protection/>
    </xf>
    <xf numFmtId="194" fontId="5" fillId="0" borderId="20" xfId="98" applyNumberFormat="1" applyFont="1" applyFill="1" applyBorder="1" applyAlignment="1" applyProtection="1">
      <alignment horizontal="center" vertical="center"/>
      <protection/>
    </xf>
    <xf numFmtId="2" fontId="4" fillId="0" borderId="20" xfId="0" applyNumberFormat="1" applyFont="1" applyFill="1" applyBorder="1" applyAlignment="1" applyProtection="1">
      <alignment horizontal="center" vertical="center"/>
      <protection/>
    </xf>
    <xf numFmtId="49" fontId="4" fillId="0" borderId="20" xfId="0" applyNumberFormat="1" applyFont="1" applyFill="1" applyBorder="1" applyAlignment="1">
      <alignment horizontal="left" vertical="center"/>
    </xf>
    <xf numFmtId="194" fontId="5" fillId="0" borderId="20" xfId="98" applyNumberFormat="1" applyFont="1" applyFill="1" applyBorder="1" applyAlignment="1">
      <alignment horizontal="center" vertical="center"/>
    </xf>
    <xf numFmtId="2" fontId="7" fillId="0" borderId="20" xfId="0" applyNumberFormat="1" applyFont="1" applyFill="1" applyBorder="1" applyAlignment="1">
      <alignment horizontal="center" vertical="center"/>
    </xf>
    <xf numFmtId="0" fontId="4" fillId="0" borderId="20" xfId="0" applyNumberFormat="1" applyFont="1" applyFill="1" applyBorder="1" applyAlignment="1" applyProtection="1">
      <alignment vertical="center"/>
      <protection/>
    </xf>
    <xf numFmtId="212" fontId="4" fillId="0" borderId="20" xfId="0" applyNumberFormat="1" applyFont="1" applyFill="1" applyBorder="1" applyAlignment="1" applyProtection="1">
      <alignment horizontal="center" vertical="center"/>
      <protection/>
    </xf>
    <xf numFmtId="49" fontId="4" fillId="0" borderId="20" xfId="0" applyNumberFormat="1" applyFont="1" applyFill="1" applyBorder="1" applyAlignment="1" applyProtection="1">
      <alignment horizontal="left" vertical="center"/>
      <protection/>
    </xf>
    <xf numFmtId="1" fontId="7" fillId="0" borderId="20" xfId="0" applyNumberFormat="1" applyFont="1" applyFill="1" applyBorder="1" applyAlignment="1">
      <alignment horizontal="center" vertical="center"/>
    </xf>
    <xf numFmtId="49" fontId="7" fillId="0" borderId="20" xfId="0" applyNumberFormat="1" applyFont="1" applyFill="1" applyBorder="1" applyAlignment="1" applyProtection="1">
      <alignment horizontal="center" vertical="center" wrapText="1"/>
      <protection/>
    </xf>
    <xf numFmtId="0" fontId="5" fillId="0" borderId="0" xfId="135" applyNumberFormat="1" applyFont="1" applyFill="1" applyBorder="1" applyAlignment="1" applyProtection="1">
      <alignment horizontal="center" vertical="center"/>
      <protection locked="0"/>
    </xf>
    <xf numFmtId="10" fontId="12" fillId="0" borderId="20" xfId="131" applyNumberFormat="1" applyFont="1" applyFill="1" applyBorder="1" applyAlignment="1">
      <alignment horizontal="right" vertical="center"/>
      <protection/>
    </xf>
    <xf numFmtId="49" fontId="7" fillId="0" borderId="0" xfId="0" applyNumberFormat="1" applyFont="1" applyFill="1" applyBorder="1" applyAlignment="1" applyProtection="1">
      <alignment/>
      <protection locked="0"/>
    </xf>
    <xf numFmtId="49" fontId="12" fillId="0" borderId="0" xfId="0" applyNumberFormat="1" applyFont="1" applyFill="1" applyBorder="1" applyAlignment="1" applyProtection="1">
      <alignment/>
      <protection/>
    </xf>
    <xf numFmtId="0" fontId="12" fillId="0" borderId="0" xfId="0" applyNumberFormat="1" applyFont="1" applyFill="1" applyAlignment="1" applyProtection="1">
      <alignment/>
      <protection locked="0"/>
    </xf>
    <xf numFmtId="49" fontId="12" fillId="0" borderId="0" xfId="0" applyNumberFormat="1" applyFont="1" applyFill="1" applyAlignment="1" applyProtection="1">
      <alignment/>
      <protection locked="0"/>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protection locked="0"/>
    </xf>
    <xf numFmtId="3" fontId="4" fillId="0" borderId="0" xfId="0" applyNumberFormat="1" applyFont="1" applyFill="1" applyAlignment="1" applyProtection="1">
      <alignment/>
      <protection locked="0"/>
    </xf>
    <xf numFmtId="0" fontId="31" fillId="0" borderId="19" xfId="0" applyNumberFormat="1" applyFont="1" applyFill="1" applyBorder="1" applyAlignment="1" applyProtection="1">
      <alignment wrapText="1"/>
      <protection locked="0"/>
    </xf>
    <xf numFmtId="194" fontId="8" fillId="0" borderId="20" xfId="98" applyNumberFormat="1" applyFont="1" applyFill="1" applyBorder="1" applyAlignment="1" applyProtection="1">
      <alignment horizontal="center" vertical="center"/>
      <protection/>
    </xf>
    <xf numFmtId="49" fontId="0" fillId="0" borderId="0" xfId="0" applyNumberFormat="1" applyFont="1" applyFill="1" applyAlignment="1" applyProtection="1">
      <alignment horizontal="center" vertical="center"/>
      <protection/>
    </xf>
    <xf numFmtId="49" fontId="0" fillId="0" borderId="0" xfId="0" applyNumberFormat="1" applyFont="1" applyFill="1" applyAlignment="1" applyProtection="1">
      <alignment horizontal="center" vertical="center"/>
      <protection/>
    </xf>
    <xf numFmtId="0" fontId="28" fillId="0" borderId="0" xfId="0" applyNumberFormat="1" applyFont="1" applyFill="1" applyAlignment="1" applyProtection="1">
      <alignment horizontal="center" vertical="center"/>
      <protection locked="0"/>
    </xf>
    <xf numFmtId="0" fontId="0" fillId="0" borderId="0" xfId="0" applyNumberFormat="1" applyFont="1" applyFill="1" applyAlignment="1" applyProtection="1">
      <alignment horizontal="center" vertical="center"/>
      <protection locked="0"/>
    </xf>
    <xf numFmtId="0" fontId="0" fillId="0" borderId="0" xfId="0" applyNumberFormat="1" applyFont="1" applyFill="1" applyAlignment="1" applyProtection="1">
      <alignment horizontal="center" vertical="center"/>
      <protection locked="0"/>
    </xf>
    <xf numFmtId="49" fontId="0" fillId="0" borderId="0" xfId="0" applyNumberFormat="1" applyFont="1" applyFill="1" applyAlignment="1" applyProtection="1">
      <alignment horizontal="center" vertical="center"/>
      <protection locked="0"/>
    </xf>
    <xf numFmtId="194" fontId="0" fillId="0" borderId="0" xfId="96" applyNumberFormat="1" applyFont="1" applyFill="1" applyAlignment="1" applyProtection="1">
      <alignment/>
      <protection locked="0"/>
    </xf>
    <xf numFmtId="9" fontId="12" fillId="0" borderId="20" xfId="131" applyNumberFormat="1" applyFont="1" applyFill="1" applyBorder="1" applyAlignment="1">
      <alignment horizontal="right" vertical="center"/>
      <protection/>
    </xf>
    <xf numFmtId="49" fontId="0" fillId="0" borderId="0" xfId="0" applyNumberFormat="1" applyFont="1" applyFill="1" applyAlignment="1" applyProtection="1">
      <alignment/>
      <protection locked="0"/>
    </xf>
    <xf numFmtId="194" fontId="28" fillId="0" borderId="0" xfId="0" applyNumberFormat="1" applyFont="1" applyFill="1" applyAlignment="1" applyProtection="1">
      <alignment/>
      <protection locked="0"/>
    </xf>
    <xf numFmtId="0" fontId="31" fillId="0" borderId="0" xfId="0" applyNumberFormat="1" applyFont="1" applyFill="1" applyBorder="1" applyAlignment="1" applyProtection="1">
      <alignment wrapText="1"/>
      <protection locked="0"/>
    </xf>
    <xf numFmtId="0" fontId="31" fillId="0" borderId="0" xfId="0" applyNumberFormat="1" applyFont="1" applyFill="1" applyBorder="1" applyAlignment="1" applyProtection="1">
      <alignment horizontal="center" wrapText="1"/>
      <protection locked="0"/>
    </xf>
    <xf numFmtId="0" fontId="20" fillId="49" borderId="20" xfId="0" applyFont="1" applyFill="1" applyBorder="1" applyAlignment="1">
      <alignment/>
    </xf>
    <xf numFmtId="49" fontId="4" fillId="0" borderId="20" xfId="0" applyNumberFormat="1" applyFont="1" applyFill="1" applyBorder="1" applyAlignment="1" applyProtection="1">
      <alignment horizontal="left" vertical="center"/>
      <protection locked="0"/>
    </xf>
    <xf numFmtId="49" fontId="0" fillId="0" borderId="0" xfId="0" applyNumberFormat="1" applyFont="1" applyFill="1" applyAlignment="1" applyProtection="1">
      <alignment/>
      <protection/>
    </xf>
    <xf numFmtId="49" fontId="7" fillId="50" borderId="20" xfId="0" applyNumberFormat="1" applyFont="1" applyFill="1" applyBorder="1" applyAlignment="1" applyProtection="1">
      <alignment vertical="center"/>
      <protection/>
    </xf>
    <xf numFmtId="2" fontId="7" fillId="50" borderId="20" xfId="0" applyNumberFormat="1" applyFont="1" applyFill="1" applyBorder="1" applyAlignment="1" applyProtection="1">
      <alignment horizontal="left" vertical="center"/>
      <protection/>
    </xf>
    <xf numFmtId="49" fontId="4" fillId="50" borderId="20" xfId="0" applyNumberFormat="1" applyFont="1" applyFill="1" applyBorder="1" applyAlignment="1" applyProtection="1">
      <alignment vertical="center"/>
      <protection/>
    </xf>
    <xf numFmtId="49" fontId="4" fillId="50" borderId="20" xfId="0" applyNumberFormat="1" applyFont="1" applyFill="1" applyBorder="1" applyAlignment="1">
      <alignment horizontal="left" vertical="center"/>
    </xf>
    <xf numFmtId="49" fontId="0" fillId="0" borderId="0" xfId="0" applyNumberFormat="1" applyFont="1" applyFill="1" applyBorder="1" applyAlignment="1">
      <alignment horizontal="center" wrapText="1"/>
    </xf>
    <xf numFmtId="49" fontId="7" fillId="0" borderId="26"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3" fillId="0" borderId="0" xfId="0" applyNumberFormat="1" applyFont="1" applyFill="1" applyAlignment="1">
      <alignment horizontal="center" wrapText="1"/>
    </xf>
    <xf numFmtId="49" fontId="7" fillId="0" borderId="21" xfId="0" applyNumberFormat="1" applyFont="1" applyFill="1" applyBorder="1" applyAlignment="1">
      <alignment horizontal="center" vertical="center" wrapText="1"/>
    </xf>
    <xf numFmtId="0" fontId="4" fillId="0" borderId="39"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3" fillId="0" borderId="0" xfId="0" applyNumberFormat="1" applyFont="1" applyFill="1" applyAlignment="1">
      <alignment horizontal="left" wrapText="1"/>
    </xf>
    <xf numFmtId="49" fontId="6" fillId="0" borderId="26"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49" fontId="15" fillId="0" borderId="0" xfId="0" applyNumberFormat="1" applyFont="1" applyFill="1" applyBorder="1" applyAlignment="1">
      <alignment horizontal="center" wrapText="1"/>
    </xf>
    <xf numFmtId="49" fontId="13" fillId="0" borderId="0" xfId="0" applyNumberFormat="1" applyFont="1" applyFill="1" applyAlignment="1">
      <alignment/>
    </xf>
    <xf numFmtId="49" fontId="15" fillId="0" borderId="19" xfId="0" applyNumberFormat="1" applyFont="1" applyFill="1" applyBorder="1" applyAlignment="1">
      <alignment horizontal="center"/>
    </xf>
    <xf numFmtId="49" fontId="14" fillId="0" borderId="0" xfId="0" applyNumberFormat="1" applyFont="1" applyFill="1" applyBorder="1" applyAlignment="1">
      <alignment horizontal="center"/>
    </xf>
    <xf numFmtId="49" fontId="18" fillId="0" borderId="0" xfId="0" applyNumberFormat="1" applyFont="1" applyFill="1" applyAlignment="1">
      <alignment horizontal="center"/>
    </xf>
    <xf numFmtId="0" fontId="7" fillId="0" borderId="35"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0" borderId="41"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distributed" wrapText="1"/>
    </xf>
    <xf numFmtId="0" fontId="4" fillId="0" borderId="25" xfId="0" applyFont="1" applyFill="1" applyBorder="1" applyAlignment="1">
      <alignment horizontal="center" vertical="distributed"/>
    </xf>
    <xf numFmtId="49" fontId="7" fillId="0" borderId="42" xfId="0" applyNumberFormat="1" applyFont="1" applyFill="1" applyBorder="1" applyAlignment="1">
      <alignment horizontal="center" vertical="center" wrapText="1"/>
    </xf>
    <xf numFmtId="49" fontId="28" fillId="0" borderId="0" xfId="136" applyNumberFormat="1" applyFont="1" applyAlignment="1">
      <alignment horizontal="center" wrapText="1"/>
      <protection/>
    </xf>
    <xf numFmtId="49" fontId="25" fillId="0" borderId="0" xfId="136" applyNumberFormat="1" applyFont="1" applyBorder="1" applyAlignment="1">
      <alignment horizontal="center" wrapText="1"/>
      <protection/>
    </xf>
    <xf numFmtId="49" fontId="7" fillId="0" borderId="26" xfId="136" applyNumberFormat="1" applyFont="1" applyBorder="1" applyAlignment="1">
      <alignment horizontal="center" vertical="center" wrapText="1"/>
      <protection/>
    </xf>
    <xf numFmtId="49" fontId="7" fillId="0" borderId="42" xfId="136" applyNumberFormat="1" applyFont="1" applyBorder="1" applyAlignment="1">
      <alignment horizontal="center" vertical="center" wrapText="1"/>
      <protection/>
    </xf>
    <xf numFmtId="49" fontId="7" fillId="0" borderId="25" xfId="136" applyNumberFormat="1" applyFont="1" applyBorder="1" applyAlignment="1">
      <alignment horizontal="center" vertical="center" wrapText="1"/>
      <protection/>
    </xf>
    <xf numFmtId="49" fontId="7" fillId="0" borderId="26" xfId="136" applyNumberFormat="1" applyFont="1" applyFill="1" applyBorder="1" applyAlignment="1">
      <alignment horizontal="center" vertical="center" wrapText="1"/>
      <protection/>
    </xf>
    <xf numFmtId="49" fontId="27" fillId="0" borderId="25" xfId="136" applyNumberFormat="1" applyFont="1" applyFill="1" applyBorder="1" applyAlignment="1">
      <alignment horizontal="center" vertical="center" wrapText="1"/>
      <protection/>
    </xf>
    <xf numFmtId="49" fontId="25" fillId="0" borderId="0" xfId="136" applyNumberFormat="1" applyFont="1" applyAlignment="1">
      <alignment horizontal="center"/>
      <protection/>
    </xf>
    <xf numFmtId="49" fontId="7" fillId="44" borderId="26" xfId="136" applyNumberFormat="1" applyFont="1" applyFill="1" applyBorder="1" applyAlignment="1">
      <alignment horizontal="center" vertical="center"/>
      <protection/>
    </xf>
    <xf numFmtId="49" fontId="7" fillId="44" borderId="25" xfId="136" applyNumberFormat="1" applyFont="1" applyFill="1" applyBorder="1" applyAlignment="1">
      <alignment horizontal="center" vertical="center"/>
      <protection/>
    </xf>
    <xf numFmtId="49" fontId="65" fillId="0" borderId="0" xfId="136" applyNumberFormat="1" applyFont="1" applyBorder="1" applyAlignment="1">
      <alignment horizontal="center" wrapText="1"/>
      <protection/>
    </xf>
    <xf numFmtId="49" fontId="40" fillId="0" borderId="0" xfId="136" applyNumberFormat="1" applyFont="1" applyBorder="1" applyAlignment="1">
      <alignment horizontal="center" wrapText="1"/>
      <protection/>
    </xf>
    <xf numFmtId="0" fontId="25" fillId="0" borderId="0" xfId="136" applyFont="1" applyAlignment="1">
      <alignment horizontal="center"/>
      <protection/>
    </xf>
    <xf numFmtId="49" fontId="25" fillId="47" borderId="0" xfId="136" applyNumberFormat="1" applyFont="1" applyFill="1" applyAlignment="1">
      <alignment horizontal="center"/>
      <protection/>
    </xf>
    <xf numFmtId="49" fontId="7" fillId="0" borderId="25" xfId="136" applyNumberFormat="1" applyFont="1" applyFill="1" applyBorder="1" applyAlignment="1">
      <alignment horizontal="center" vertical="center" wrapText="1"/>
      <protection/>
    </xf>
    <xf numFmtId="49" fontId="0" fillId="0" borderId="0" xfId="136" applyNumberFormat="1" applyFont="1" applyAlignment="1">
      <alignment horizontal="left"/>
      <protection/>
    </xf>
    <xf numFmtId="49" fontId="18" fillId="0" borderId="0" xfId="136" applyNumberFormat="1" applyFont="1" applyAlignment="1">
      <alignment horizontal="left"/>
      <protection/>
    </xf>
    <xf numFmtId="49" fontId="33" fillId="0" borderId="0" xfId="136" applyNumberFormat="1" applyFont="1" applyAlignment="1">
      <alignment horizontal="center"/>
      <protection/>
    </xf>
    <xf numFmtId="49" fontId="3" fillId="0" borderId="0" xfId="136" applyNumberFormat="1" applyFont="1" applyBorder="1" applyAlignment="1">
      <alignment horizontal="left" wrapText="1"/>
      <protection/>
    </xf>
    <xf numFmtId="49" fontId="3" fillId="0" borderId="0" xfId="136" applyNumberFormat="1" applyFont="1" applyAlignment="1">
      <alignment horizontal="left"/>
      <protection/>
    </xf>
    <xf numFmtId="0" fontId="16" fillId="0" borderId="20" xfId="136" applyNumberFormat="1" applyFont="1" applyBorder="1" applyAlignment="1">
      <alignment horizontal="center" vertical="center" wrapText="1"/>
      <protection/>
    </xf>
    <xf numFmtId="0" fontId="7" fillId="0" borderId="35" xfId="136" applyNumberFormat="1" applyFont="1" applyBorder="1" applyAlignment="1">
      <alignment horizontal="center" vertical="center" wrapText="1"/>
      <protection/>
    </xf>
    <xf numFmtId="0" fontId="7" fillId="0" borderId="36" xfId="136" applyNumberFormat="1" applyFont="1" applyBorder="1" applyAlignment="1">
      <alignment horizontal="center" vertical="center" wrapText="1"/>
      <protection/>
    </xf>
    <xf numFmtId="0" fontId="7" fillId="0" borderId="24" xfId="136" applyNumberFormat="1" applyFont="1" applyBorder="1" applyAlignment="1">
      <alignment horizontal="center" vertical="center" wrapText="1"/>
      <protection/>
    </xf>
    <xf numFmtId="0" fontId="7" fillId="0" borderId="41" xfId="136" applyNumberFormat="1" applyFont="1" applyBorder="1" applyAlignment="1">
      <alignment horizontal="center" vertical="center" wrapText="1"/>
      <protection/>
    </xf>
    <xf numFmtId="49" fontId="14" fillId="47" borderId="0" xfId="136" applyNumberFormat="1" applyFont="1" applyFill="1" applyAlignment="1">
      <alignment horizontal="center" vertical="center" wrapText="1"/>
      <protection/>
    </xf>
    <xf numFmtId="49" fontId="0" fillId="0" borderId="0" xfId="136" applyNumberFormat="1" applyFont="1" applyBorder="1" applyAlignment="1">
      <alignment horizontal="left" wrapText="1"/>
      <protection/>
    </xf>
    <xf numFmtId="49" fontId="0" fillId="3" borderId="35" xfId="136" applyNumberFormat="1" applyFont="1" applyFill="1" applyBorder="1" applyAlignment="1">
      <alignment horizontal="center"/>
      <protection/>
    </xf>
    <xf numFmtId="49" fontId="0" fillId="3" borderId="19" xfId="136" applyNumberFormat="1" applyFont="1" applyFill="1" applyBorder="1" applyAlignment="1">
      <alignment horizontal="center"/>
      <protection/>
    </xf>
    <xf numFmtId="49" fontId="0" fillId="3" borderId="36" xfId="136" applyNumberFormat="1" applyFont="1" applyFill="1" applyBorder="1" applyAlignment="1">
      <alignment horizontal="center"/>
      <protection/>
    </xf>
    <xf numFmtId="3" fontId="34" fillId="47" borderId="39" xfId="136" applyNumberFormat="1" applyFont="1" applyFill="1" applyBorder="1" applyAlignment="1" applyProtection="1">
      <alignment horizontal="center" vertical="center" wrapText="1"/>
      <protection/>
    </xf>
    <xf numFmtId="3" fontId="34" fillId="47" borderId="23" xfId="136" applyNumberFormat="1" applyFont="1" applyFill="1" applyBorder="1" applyAlignment="1" applyProtection="1">
      <alignment horizontal="center" vertical="center" wrapText="1"/>
      <protection/>
    </xf>
    <xf numFmtId="49" fontId="7" fillId="0" borderId="20" xfId="136" applyNumberFormat="1" applyFont="1" applyFill="1" applyBorder="1" applyAlignment="1" applyProtection="1">
      <alignment horizontal="center" vertical="center" wrapText="1"/>
      <protection/>
    </xf>
    <xf numFmtId="3" fontId="7" fillId="47" borderId="21" xfId="136" applyNumberFormat="1" applyFont="1" applyFill="1" applyBorder="1" applyAlignment="1" applyProtection="1">
      <alignment horizontal="center" vertical="center" wrapText="1"/>
      <protection/>
    </xf>
    <xf numFmtId="3" fontId="7" fillId="47" borderId="23" xfId="136" applyNumberFormat="1" applyFont="1" applyFill="1" applyBorder="1" applyAlignment="1" applyProtection="1">
      <alignment horizontal="center" vertical="center" wrapText="1"/>
      <protection/>
    </xf>
    <xf numFmtId="49" fontId="18" fillId="0" borderId="22" xfId="136" applyNumberFormat="1" applyFont="1" applyFill="1" applyBorder="1" applyAlignment="1">
      <alignment horizontal="center" vertical="center"/>
      <protection/>
    </xf>
    <xf numFmtId="49" fontId="7" fillId="0" borderId="20" xfId="136" applyNumberFormat="1" applyFont="1" applyFill="1" applyBorder="1" applyAlignment="1">
      <alignment horizontal="center" vertical="center" wrapText="1"/>
      <protection/>
    </xf>
    <xf numFmtId="49" fontId="31" fillId="0" borderId="0" xfId="136" applyNumberFormat="1" applyFont="1" applyBorder="1" applyAlignment="1">
      <alignment horizontal="center" wrapText="1"/>
      <protection/>
    </xf>
    <xf numFmtId="0" fontId="55" fillId="3" borderId="26" xfId="136" applyNumberFormat="1" applyFont="1" applyFill="1" applyBorder="1" applyAlignment="1">
      <alignment horizontal="center" vertical="center" wrapText="1"/>
      <protection/>
    </xf>
    <xf numFmtId="0" fontId="55" fillId="3" borderId="25" xfId="136" applyNumberFormat="1" applyFont="1" applyFill="1" applyBorder="1" applyAlignment="1">
      <alignment horizontal="center" vertical="center" wrapText="1"/>
      <protection/>
    </xf>
    <xf numFmtId="0" fontId="56" fillId="3" borderId="26" xfId="136" applyNumberFormat="1" applyFont="1" applyFill="1" applyBorder="1" applyAlignment="1">
      <alignment horizontal="center" vertical="center" wrapText="1"/>
      <protection/>
    </xf>
    <xf numFmtId="0" fontId="56" fillId="3" borderId="25" xfId="136" applyNumberFormat="1" applyFont="1" applyFill="1" applyBorder="1" applyAlignment="1">
      <alignment horizontal="center" vertical="center" wrapText="1"/>
      <protection/>
    </xf>
    <xf numFmtId="49" fontId="15" fillId="0" borderId="0" xfId="136" applyNumberFormat="1" applyFont="1" applyFill="1" applyBorder="1" applyAlignment="1">
      <alignment horizontal="center" vertical="center" wrapText="1"/>
      <protection/>
    </xf>
    <xf numFmtId="49" fontId="13" fillId="0" borderId="0" xfId="136" applyNumberFormat="1" applyFont="1" applyFill="1" applyAlignment="1">
      <alignment horizontal="left" wrapText="1"/>
      <protection/>
    </xf>
    <xf numFmtId="49" fontId="13" fillId="0" borderId="0" xfId="136" applyNumberFormat="1" applyFont="1" applyFill="1" applyAlignment="1">
      <alignment horizontal="center" wrapText="1"/>
      <protection/>
    </xf>
    <xf numFmtId="0" fontId="3" fillId="0" borderId="0" xfId="136" applyFont="1" applyAlignment="1">
      <alignment horizontal="center"/>
      <protection/>
    </xf>
    <xf numFmtId="49" fontId="3" fillId="47" borderId="0" xfId="136" applyNumberFormat="1" applyFont="1" applyFill="1" applyAlignment="1">
      <alignment horizontal="center"/>
      <protection/>
    </xf>
    <xf numFmtId="49" fontId="23" fillId="0" borderId="0" xfId="136" applyNumberFormat="1" applyFont="1" applyFill="1" applyBorder="1" applyAlignment="1">
      <alignment horizontal="center" wrapText="1"/>
      <protection/>
    </xf>
    <xf numFmtId="49" fontId="15" fillId="0" borderId="0" xfId="136" applyNumberFormat="1" applyFont="1" applyFill="1" applyBorder="1" applyAlignment="1">
      <alignment horizontal="center" wrapText="1"/>
      <protection/>
    </xf>
    <xf numFmtId="49" fontId="71" fillId="0" borderId="0" xfId="136" applyNumberFormat="1" applyFont="1" applyFill="1" applyAlignment="1">
      <alignment horizontal="center"/>
      <protection/>
    </xf>
    <xf numFmtId="49" fontId="18" fillId="0" borderId="0" xfId="136" applyNumberFormat="1" applyFont="1" applyFill="1" applyAlignment="1">
      <alignment horizontal="center"/>
      <protection/>
    </xf>
    <xf numFmtId="49" fontId="0" fillId="0" borderId="0" xfId="136" applyNumberFormat="1" applyFont="1" applyFill="1" applyBorder="1" applyAlignment="1">
      <alignment horizontal="left"/>
      <protection/>
    </xf>
    <xf numFmtId="49" fontId="3" fillId="0" borderId="0" xfId="136" applyNumberFormat="1" applyFont="1" applyFill="1" applyBorder="1" applyAlignment="1">
      <alignment horizontal="left"/>
      <protection/>
    </xf>
    <xf numFmtId="49" fontId="3" fillId="0" borderId="0" xfId="136" applyNumberFormat="1" applyFont="1" applyFill="1" applyBorder="1" applyAlignment="1">
      <alignment horizontal="left" wrapText="1"/>
      <protection/>
    </xf>
    <xf numFmtId="49" fontId="0" fillId="0" borderId="0" xfId="136" applyNumberFormat="1" applyFont="1" applyFill="1" applyBorder="1" applyAlignment="1">
      <alignment horizontal="left" wrapText="1"/>
      <protection/>
    </xf>
    <xf numFmtId="49" fontId="6" fillId="0" borderId="20" xfId="136" applyNumberFormat="1" applyFont="1" applyFill="1" applyBorder="1" applyAlignment="1">
      <alignment horizontal="center" vertical="center" wrapText="1"/>
      <protection/>
    </xf>
    <xf numFmtId="49" fontId="6" fillId="0" borderId="22" xfId="136" applyNumberFormat="1" applyFont="1" applyFill="1" applyBorder="1" applyAlignment="1">
      <alignment horizontal="center" vertical="center" wrapText="1"/>
      <protection/>
    </xf>
    <xf numFmtId="49" fontId="6" fillId="0" borderId="42" xfId="136" applyNumberFormat="1" applyFont="1" applyFill="1" applyBorder="1" applyAlignment="1">
      <alignment horizontal="center" vertical="center" wrapText="1"/>
      <protection/>
    </xf>
    <xf numFmtId="49" fontId="6" fillId="0" borderId="25" xfId="136" applyNumberFormat="1" applyFont="1" applyFill="1" applyBorder="1" applyAlignment="1">
      <alignment horizontal="center" vertical="center" wrapText="1"/>
      <protection/>
    </xf>
    <xf numFmtId="49" fontId="68" fillId="3" borderId="26" xfId="136" applyNumberFormat="1" applyFont="1" applyFill="1" applyBorder="1" applyAlignment="1">
      <alignment horizontal="center" vertical="center" wrapText="1"/>
      <protection/>
    </xf>
    <xf numFmtId="49" fontId="68" fillId="3" borderId="25" xfId="136" applyNumberFormat="1" applyFont="1" applyFill="1" applyBorder="1" applyAlignment="1">
      <alignment horizontal="center" vertical="center" wrapText="1"/>
      <protection/>
    </xf>
    <xf numFmtId="49" fontId="3" fillId="0" borderId="20" xfId="136" applyNumberFormat="1" applyFont="1" applyFill="1" applyBorder="1" applyAlignment="1">
      <alignment horizontal="center"/>
      <protection/>
    </xf>
    <xf numFmtId="49" fontId="7" fillId="44" borderId="26" xfId="136" applyNumberFormat="1" applyFont="1" applyFill="1" applyBorder="1" applyAlignment="1">
      <alignment horizontal="center"/>
      <protection/>
    </xf>
    <xf numFmtId="49" fontId="7" fillId="44" borderId="25" xfId="136" applyNumberFormat="1" applyFont="1" applyFill="1" applyBorder="1" applyAlignment="1">
      <alignment horizontal="center"/>
      <protection/>
    </xf>
    <xf numFmtId="49" fontId="21" fillId="0" borderId="26" xfId="136" applyNumberFormat="1" applyFont="1" applyFill="1" applyBorder="1" applyAlignment="1">
      <alignment horizontal="center" vertical="center" wrapText="1"/>
      <protection/>
    </xf>
    <xf numFmtId="49" fontId="21" fillId="0" borderId="25" xfId="136" applyNumberFormat="1" applyFont="1" applyFill="1" applyBorder="1" applyAlignment="1">
      <alignment horizontal="center" vertical="center" wrapText="1"/>
      <protection/>
    </xf>
    <xf numFmtId="0" fontId="6" fillId="0" borderId="35" xfId="136" applyNumberFormat="1" applyFont="1" applyFill="1" applyBorder="1" applyAlignment="1">
      <alignment horizontal="center" vertical="center" wrapText="1"/>
      <protection/>
    </xf>
    <xf numFmtId="0" fontId="6" fillId="0" borderId="36" xfId="136" applyNumberFormat="1" applyFont="1" applyFill="1" applyBorder="1" applyAlignment="1">
      <alignment horizontal="center" vertical="center" wrapText="1"/>
      <protection/>
    </xf>
    <xf numFmtId="0" fontId="6" fillId="0" borderId="24" xfId="136" applyNumberFormat="1" applyFont="1" applyFill="1" applyBorder="1" applyAlignment="1">
      <alignment horizontal="center" vertical="center" wrapText="1"/>
      <protection/>
    </xf>
    <xf numFmtId="0" fontId="6" fillId="0" borderId="41" xfId="136" applyNumberFormat="1" applyFont="1" applyFill="1" applyBorder="1" applyAlignment="1">
      <alignment horizontal="center" vertical="center" wrapText="1"/>
      <protection/>
    </xf>
    <xf numFmtId="0" fontId="6" fillId="0" borderId="27" xfId="136" applyNumberFormat="1" applyFont="1" applyFill="1" applyBorder="1" applyAlignment="1">
      <alignment horizontal="center" vertical="center" wrapText="1"/>
      <protection/>
    </xf>
    <xf numFmtId="0" fontId="6" fillId="0" borderId="37" xfId="136" applyNumberFormat="1" applyFont="1" applyFill="1" applyBorder="1" applyAlignment="1">
      <alignment horizontal="center" vertical="center" wrapText="1"/>
      <protection/>
    </xf>
    <xf numFmtId="49" fontId="6" fillId="0" borderId="26" xfId="136" applyNumberFormat="1" applyFont="1" applyFill="1" applyBorder="1" applyAlignment="1">
      <alignment horizontal="center" vertical="center" wrapText="1"/>
      <protection/>
    </xf>
    <xf numFmtId="49" fontId="6" fillId="0" borderId="39" xfId="136" applyNumberFormat="1" applyFont="1" applyFill="1" applyBorder="1" applyAlignment="1">
      <alignment horizontal="center" vertical="center" wrapText="1"/>
      <protection/>
    </xf>
    <xf numFmtId="49" fontId="6" fillId="0" borderId="23" xfId="136" applyNumberFormat="1" applyFont="1" applyFill="1" applyBorder="1" applyAlignment="1">
      <alignment horizontal="center" vertical="center" wrapText="1"/>
      <protection/>
    </xf>
    <xf numFmtId="49" fontId="67" fillId="3" borderId="26" xfId="136" applyNumberFormat="1" applyFont="1" applyFill="1" applyBorder="1" applyAlignment="1">
      <alignment horizontal="center" vertical="center" wrapText="1"/>
      <protection/>
    </xf>
    <xf numFmtId="49" fontId="67" fillId="3" borderId="25" xfId="136" applyNumberFormat="1" applyFont="1" applyFill="1" applyBorder="1" applyAlignment="1">
      <alignment horizontal="center" vertical="center" wrapText="1"/>
      <protection/>
    </xf>
    <xf numFmtId="49" fontId="3" fillId="0" borderId="0" xfId="136" applyNumberFormat="1" applyFont="1" applyFill="1" applyAlignment="1">
      <alignment horizontal="left"/>
      <protection/>
    </xf>
    <xf numFmtId="49" fontId="18" fillId="0" borderId="0" xfId="136" applyNumberFormat="1" applyFont="1" applyFill="1" applyBorder="1" applyAlignment="1">
      <alignment horizontal="left"/>
      <protection/>
    </xf>
    <xf numFmtId="49" fontId="0" fillId="0" borderId="0" xfId="136" applyNumberFormat="1" applyFont="1" applyFill="1" applyAlignment="1">
      <alignment horizontal="justify" wrapText="1"/>
      <protection/>
    </xf>
    <xf numFmtId="49" fontId="3" fillId="0" borderId="0" xfId="136" applyNumberFormat="1" applyFont="1" applyFill="1" applyAlignment="1">
      <alignment horizontal="center" vertical="top" wrapText="1"/>
      <protection/>
    </xf>
    <xf numFmtId="49" fontId="3" fillId="0" borderId="0" xfId="136" applyNumberFormat="1" applyFont="1" applyAlignment="1">
      <alignment horizontal="left" wrapText="1"/>
      <protection/>
    </xf>
    <xf numFmtId="49" fontId="7" fillId="0" borderId="35" xfId="136" applyNumberFormat="1" applyFont="1" applyFill="1" applyBorder="1" applyAlignment="1">
      <alignment horizontal="center" vertical="center" wrapText="1"/>
      <protection/>
    </xf>
    <xf numFmtId="49" fontId="7" fillId="0" borderId="36" xfId="136" applyNumberFormat="1" applyFont="1" applyFill="1" applyBorder="1" applyAlignment="1">
      <alignment horizontal="center" vertical="center" wrapText="1"/>
      <protection/>
    </xf>
    <xf numFmtId="49" fontId="7" fillId="0" borderId="24" xfId="136" applyNumberFormat="1" applyFont="1" applyFill="1" applyBorder="1" applyAlignment="1">
      <alignment horizontal="center" vertical="center" wrapText="1"/>
      <protection/>
    </xf>
    <xf numFmtId="49" fontId="7" fillId="0" borderId="41" xfId="136" applyNumberFormat="1" applyFont="1" applyFill="1" applyBorder="1" applyAlignment="1">
      <alignment horizontal="center" vertical="center" wrapText="1"/>
      <protection/>
    </xf>
    <xf numFmtId="49" fontId="7" fillId="0" borderId="27" xfId="136" applyNumberFormat="1" applyFont="1" applyFill="1" applyBorder="1" applyAlignment="1">
      <alignment horizontal="center" vertical="center" wrapText="1"/>
      <protection/>
    </xf>
    <xf numFmtId="49" fontId="7" fillId="0" borderId="37" xfId="136" applyNumberFormat="1" applyFont="1" applyFill="1" applyBorder="1" applyAlignment="1">
      <alignment horizontal="center" vertical="center" wrapText="1"/>
      <protection/>
    </xf>
    <xf numFmtId="49" fontId="18" fillId="0" borderId="0" xfId="136" applyNumberFormat="1" applyFont="1" applyAlignment="1">
      <alignment horizontal="center"/>
      <protection/>
    </xf>
    <xf numFmtId="49" fontId="28" fillId="0" borderId="0" xfId="136" applyNumberFormat="1" applyFont="1" applyAlignment="1">
      <alignment horizontal="center"/>
      <protection/>
    </xf>
    <xf numFmtId="49" fontId="31" fillId="0" borderId="0" xfId="136" applyNumberFormat="1" applyFont="1" applyBorder="1" applyAlignment="1">
      <alignment horizontal="center"/>
      <protection/>
    </xf>
    <xf numFmtId="49" fontId="25" fillId="0" borderId="0" xfId="136" applyNumberFormat="1" applyFont="1" applyBorder="1" applyAlignment="1">
      <alignment horizontal="center"/>
      <protection/>
    </xf>
    <xf numFmtId="49" fontId="18" fillId="0" borderId="22" xfId="136" applyNumberFormat="1" applyFont="1" applyBorder="1" applyAlignment="1">
      <alignment horizontal="left"/>
      <protection/>
    </xf>
    <xf numFmtId="49" fontId="13" fillId="0" borderId="0" xfId="136" applyNumberFormat="1" applyFont="1" applyBorder="1" applyAlignment="1">
      <alignment wrapText="1"/>
      <protection/>
    </xf>
    <xf numFmtId="49" fontId="13" fillId="0" borderId="0" xfId="136" applyNumberFormat="1" applyFont="1" applyBorder="1" applyAlignment="1">
      <alignment horizontal="center" wrapText="1"/>
      <protection/>
    </xf>
    <xf numFmtId="49" fontId="7" fillId="44" borderId="26" xfId="136" applyNumberFormat="1" applyFont="1" applyFill="1" applyBorder="1" applyAlignment="1">
      <alignment horizontal="center" vertical="center" wrapText="1"/>
      <protection/>
    </xf>
    <xf numFmtId="49" fontId="7" fillId="44" borderId="25" xfId="136" applyNumberFormat="1" applyFont="1" applyFill="1" applyBorder="1" applyAlignment="1">
      <alignment horizontal="center" vertical="center" wrapText="1"/>
      <protection/>
    </xf>
    <xf numFmtId="49" fontId="16" fillId="0" borderId="26" xfId="136" applyNumberFormat="1" applyFont="1" applyBorder="1" applyAlignment="1">
      <alignment horizontal="center" wrapText="1"/>
      <protection/>
    </xf>
    <xf numFmtId="49" fontId="16" fillId="0" borderId="25" xfId="136" applyNumberFormat="1" applyFont="1" applyBorder="1" applyAlignment="1">
      <alignment horizontal="center" wrapText="1"/>
      <protection/>
    </xf>
    <xf numFmtId="49" fontId="28" fillId="0" borderId="0" xfId="136" applyNumberFormat="1" applyFont="1" applyBorder="1" applyAlignment="1">
      <alignment horizontal="center" wrapText="1"/>
      <protection/>
    </xf>
    <xf numFmtId="49" fontId="56" fillId="3" borderId="26" xfId="136" applyNumberFormat="1" applyFont="1" applyFill="1" applyBorder="1" applyAlignment="1">
      <alignment horizontal="center" wrapText="1"/>
      <protection/>
    </xf>
    <xf numFmtId="49" fontId="56" fillId="3" borderId="25" xfId="136" applyNumberFormat="1" applyFont="1" applyFill="1" applyBorder="1" applyAlignment="1">
      <alignment horizontal="center" wrapText="1"/>
      <protection/>
    </xf>
    <xf numFmtId="49" fontId="14" fillId="0" borderId="0" xfId="136" applyNumberFormat="1" applyFont="1" applyAlignment="1">
      <alignment horizontal="center" wrapText="1"/>
      <protection/>
    </xf>
    <xf numFmtId="49" fontId="0" fillId="0" borderId="0" xfId="136" applyNumberFormat="1" applyFont="1" applyAlignment="1">
      <alignment horizontal="left" wrapText="1"/>
      <protection/>
    </xf>
    <xf numFmtId="49" fontId="55" fillId="3" borderId="26" xfId="136" applyNumberFormat="1" applyFont="1" applyFill="1" applyBorder="1" applyAlignment="1">
      <alignment horizontal="center" wrapText="1"/>
      <protection/>
    </xf>
    <xf numFmtId="49" fontId="55" fillId="3" borderId="25" xfId="136" applyNumberFormat="1" applyFont="1" applyFill="1" applyBorder="1" applyAlignment="1">
      <alignment horizontal="center" wrapText="1"/>
      <protection/>
    </xf>
    <xf numFmtId="49" fontId="0" fillId="0" borderId="0" xfId="136" applyNumberFormat="1" applyFont="1" applyAlignment="1">
      <alignment/>
      <protection/>
    </xf>
    <xf numFmtId="49" fontId="18" fillId="0" borderId="0" xfId="136" applyNumberFormat="1" applyFont="1" applyBorder="1" applyAlignment="1">
      <alignment horizontal="left"/>
      <protection/>
    </xf>
    <xf numFmtId="49" fontId="20" fillId="0" borderId="20" xfId="136" applyNumberFormat="1" applyFont="1" applyFill="1" applyBorder="1" applyAlignment="1">
      <alignment horizontal="center" vertical="center" wrapText="1"/>
      <protection/>
    </xf>
    <xf numFmtId="49" fontId="3" fillId="0" borderId="20" xfId="136" applyNumberFormat="1" applyFont="1" applyBorder="1" applyAlignment="1">
      <alignment horizontal="center"/>
      <protection/>
    </xf>
    <xf numFmtId="49" fontId="3" fillId="0" borderId="20" xfId="136" applyNumberFormat="1" applyFont="1" applyFill="1" applyBorder="1" applyAlignment="1">
      <alignment horizontal="center" vertical="center" wrapText="1"/>
      <protection/>
    </xf>
    <xf numFmtId="49" fontId="76" fillId="4" borderId="21" xfId="138" applyNumberFormat="1" applyFont="1" applyFill="1" applyBorder="1" applyAlignment="1">
      <alignment horizontal="center" vertical="center" wrapText="1"/>
      <protection/>
    </xf>
    <xf numFmtId="49" fontId="76" fillId="4" borderId="39" xfId="138" applyNumberFormat="1" applyFont="1" applyFill="1" applyBorder="1" applyAlignment="1">
      <alignment horizontal="center" vertical="center" wrapText="1"/>
      <protection/>
    </xf>
    <xf numFmtId="49" fontId="76" fillId="4" borderId="23" xfId="138" applyNumberFormat="1" applyFont="1" applyFill="1" applyBorder="1" applyAlignment="1">
      <alignment horizontal="center" vertical="center" wrapText="1"/>
      <protection/>
    </xf>
    <xf numFmtId="49" fontId="0" fillId="0" borderId="0" xfId="138" applyNumberFormat="1" applyFont="1" applyAlignment="1">
      <alignment horizontal="left"/>
      <protection/>
    </xf>
    <xf numFmtId="49" fontId="84" fillId="0" borderId="26" xfId="138" applyNumberFormat="1" applyFont="1" applyBorder="1" applyAlignment="1">
      <alignment horizontal="center" vertical="center" wrapText="1"/>
      <protection/>
    </xf>
    <xf numFmtId="49" fontId="84" fillId="0" borderId="25" xfId="138" applyNumberFormat="1" applyFont="1" applyBorder="1" applyAlignment="1">
      <alignment horizontal="center" vertical="center" wrapText="1"/>
      <protection/>
    </xf>
    <xf numFmtId="49" fontId="31" fillId="0" borderId="0" xfId="138" applyNumberFormat="1" applyFont="1" applyBorder="1" applyAlignment="1">
      <alignment horizontal="center" wrapText="1"/>
      <protection/>
    </xf>
    <xf numFmtId="49" fontId="6" fillId="0" borderId="42" xfId="138" applyNumberFormat="1" applyFont="1" applyFill="1" applyBorder="1" applyAlignment="1">
      <alignment horizontal="center" vertical="center"/>
      <protection/>
    </xf>
    <xf numFmtId="49" fontId="6" fillId="0" borderId="20" xfId="138" applyNumberFormat="1" applyFont="1" applyFill="1" applyBorder="1" applyAlignment="1">
      <alignment horizontal="center" vertical="center" wrapText="1"/>
      <protection/>
    </xf>
    <xf numFmtId="49" fontId="6" fillId="0" borderId="21" xfId="138" applyNumberFormat="1" applyFont="1" applyFill="1" applyBorder="1" applyAlignment="1">
      <alignment horizontal="center" vertical="center" wrapText="1"/>
      <protection/>
    </xf>
    <xf numFmtId="49" fontId="6" fillId="0" borderId="39" xfId="138" applyNumberFormat="1" applyFont="1" applyFill="1" applyBorder="1" applyAlignment="1">
      <alignment horizontal="center" vertical="center" wrapText="1"/>
      <protection/>
    </xf>
    <xf numFmtId="49" fontId="6" fillId="0" borderId="23" xfId="138" applyNumberFormat="1" applyFont="1" applyFill="1" applyBorder="1" applyAlignment="1">
      <alignment horizontal="center" vertical="center" wrapText="1"/>
      <protection/>
    </xf>
    <xf numFmtId="49" fontId="13" fillId="0" borderId="0" xfId="138" applyNumberFormat="1" applyFont="1" applyAlignment="1">
      <alignment horizontal="center"/>
      <protection/>
    </xf>
    <xf numFmtId="49" fontId="31" fillId="0" borderId="0" xfId="138" applyNumberFormat="1" applyFont="1" applyBorder="1" applyAlignment="1">
      <alignment horizontal="center"/>
      <protection/>
    </xf>
    <xf numFmtId="49" fontId="86" fillId="3" borderId="26" xfId="138" applyNumberFormat="1" applyFont="1" applyFill="1" applyBorder="1" applyAlignment="1">
      <alignment horizontal="center" vertical="center" wrapText="1"/>
      <protection/>
    </xf>
    <xf numFmtId="49" fontId="86" fillId="3" borderId="25" xfId="138" applyNumberFormat="1" applyFont="1" applyFill="1" applyBorder="1" applyAlignment="1">
      <alignment horizontal="center" vertical="center" wrapText="1"/>
      <protection/>
    </xf>
    <xf numFmtId="49" fontId="28" fillId="0" borderId="0" xfId="138" applyNumberFormat="1" applyFont="1" applyAlignment="1">
      <alignment horizontal="center"/>
      <protection/>
    </xf>
    <xf numFmtId="0" fontId="25" fillId="47" borderId="0" xfId="138" applyFont="1" applyFill="1" applyBorder="1" applyAlignment="1">
      <alignment horizontal="center"/>
      <protection/>
    </xf>
    <xf numFmtId="49" fontId="31" fillId="0" borderId="0" xfId="138" applyNumberFormat="1" applyFont="1" applyAlignment="1">
      <alignment horizontal="center"/>
      <protection/>
    </xf>
    <xf numFmtId="49" fontId="25" fillId="0" borderId="0" xfId="138" applyNumberFormat="1" applyFont="1" applyBorder="1" applyAlignment="1">
      <alignment horizontal="center" wrapText="1"/>
      <protection/>
    </xf>
    <xf numFmtId="49" fontId="6" fillId="0" borderId="26" xfId="138" applyNumberFormat="1" applyFont="1" applyBorder="1" applyAlignment="1">
      <alignment horizontal="center" vertical="center" wrapText="1"/>
      <protection/>
    </xf>
    <xf numFmtId="49" fontId="6" fillId="0" borderId="25" xfId="138" applyNumberFormat="1" applyFont="1" applyBorder="1" applyAlignment="1">
      <alignment horizontal="center" vertical="center" wrapText="1"/>
      <protection/>
    </xf>
    <xf numFmtId="49" fontId="25" fillId="0" borderId="0" xfId="138" applyNumberFormat="1" applyFont="1" applyBorder="1" applyAlignment="1">
      <alignment horizontal="center"/>
      <protection/>
    </xf>
    <xf numFmtId="49" fontId="3" fillId="0" borderId="0" xfId="138" applyNumberFormat="1" applyFont="1" applyBorder="1" applyAlignment="1">
      <alignment horizontal="left"/>
      <protection/>
    </xf>
    <xf numFmtId="49" fontId="6" fillId="0" borderId="35" xfId="138" applyNumberFormat="1" applyFont="1" applyFill="1" applyBorder="1" applyAlignment="1">
      <alignment horizontal="center" vertical="center"/>
      <protection/>
    </xf>
    <xf numFmtId="49" fontId="6" fillId="0" borderId="36" xfId="138" applyNumberFormat="1" applyFont="1" applyFill="1" applyBorder="1" applyAlignment="1">
      <alignment horizontal="center" vertical="center"/>
      <protection/>
    </xf>
    <xf numFmtId="49" fontId="6" fillId="0" borderId="24" xfId="138" applyNumberFormat="1" applyFont="1" applyFill="1" applyBorder="1" applyAlignment="1">
      <alignment horizontal="center" vertical="center"/>
      <protection/>
    </xf>
    <xf numFmtId="49" fontId="6" fillId="0" borderId="41" xfId="138" applyNumberFormat="1" applyFont="1" applyFill="1" applyBorder="1" applyAlignment="1">
      <alignment horizontal="center" vertical="center"/>
      <protection/>
    </xf>
    <xf numFmtId="49" fontId="6" fillId="0" borderId="27" xfId="138" applyNumberFormat="1" applyFont="1" applyFill="1" applyBorder="1" applyAlignment="1">
      <alignment horizontal="center" vertical="center"/>
      <protection/>
    </xf>
    <xf numFmtId="49" fontId="6" fillId="0" borderId="37" xfId="138" applyNumberFormat="1" applyFont="1" applyFill="1" applyBorder="1" applyAlignment="1">
      <alignment horizontal="center" vertical="center"/>
      <protection/>
    </xf>
    <xf numFmtId="49" fontId="14" fillId="0" borderId="0" xfId="138" applyNumberFormat="1" applyFont="1" applyFill="1" applyAlignment="1">
      <alignment horizontal="center" wrapText="1"/>
      <protection/>
    </xf>
    <xf numFmtId="49" fontId="14" fillId="0" borderId="0" xfId="138" applyNumberFormat="1" applyFont="1" applyAlignment="1">
      <alignment horizontal="center"/>
      <protection/>
    </xf>
    <xf numFmtId="49" fontId="4" fillId="0" borderId="0" xfId="138" applyNumberFormat="1" applyFont="1" applyAlignment="1">
      <alignment horizontal="left"/>
      <protection/>
    </xf>
    <xf numFmtId="49" fontId="6" fillId="0" borderId="26" xfId="138" applyNumberFormat="1" applyFont="1" applyFill="1" applyBorder="1" applyAlignment="1">
      <alignment horizontal="center" vertical="center"/>
      <protection/>
    </xf>
    <xf numFmtId="49" fontId="3" fillId="0" borderId="0" xfId="138" applyNumberFormat="1" applyFont="1" applyFill="1" applyAlignment="1">
      <alignment horizontal="left"/>
      <protection/>
    </xf>
    <xf numFmtId="49" fontId="33" fillId="0" borderId="0" xfId="138" applyNumberFormat="1" applyFont="1" applyAlignment="1">
      <alignment horizontal="center"/>
      <protection/>
    </xf>
    <xf numFmtId="49" fontId="18" fillId="0" borderId="0" xfId="138" applyNumberFormat="1" applyFont="1" applyBorder="1" applyAlignment="1">
      <alignment horizontal="left"/>
      <protection/>
    </xf>
    <xf numFmtId="49" fontId="6" fillId="0" borderId="26" xfId="138" applyNumberFormat="1" applyFont="1" applyFill="1" applyBorder="1" applyAlignment="1">
      <alignment horizontal="center" vertical="center" wrapText="1"/>
      <protection/>
    </xf>
    <xf numFmtId="49" fontId="85" fillId="3" borderId="26" xfId="138" applyNumberFormat="1" applyFont="1" applyFill="1" applyBorder="1" applyAlignment="1">
      <alignment horizontal="center" vertical="center" wrapText="1"/>
      <protection/>
    </xf>
    <xf numFmtId="49" fontId="85" fillId="3" borderId="25" xfId="138" applyNumberFormat="1" applyFont="1" applyFill="1" applyBorder="1" applyAlignment="1">
      <alignment horizontal="center" vertical="center" wrapText="1"/>
      <protection/>
    </xf>
    <xf numFmtId="49" fontId="6" fillId="0" borderId="25" xfId="138" applyNumberFormat="1" applyFont="1" applyFill="1" applyBorder="1" applyAlignment="1">
      <alignment horizontal="center" vertical="center" wrapText="1"/>
      <protection/>
    </xf>
    <xf numFmtId="0" fontId="67" fillId="3" borderId="26" xfId="138" applyFont="1" applyFill="1" applyBorder="1" applyAlignment="1">
      <alignment horizontal="center" vertical="center" wrapText="1"/>
      <protection/>
    </xf>
    <xf numFmtId="0" fontId="67" fillId="3" borderId="25" xfId="138" applyFont="1" applyFill="1" applyBorder="1" applyAlignment="1">
      <alignment horizontal="center" vertical="center" wrapText="1"/>
      <protection/>
    </xf>
    <xf numFmtId="0" fontId="25" fillId="0" borderId="0" xfId="138" applyNumberFormat="1" applyFont="1" applyBorder="1" applyAlignment="1">
      <alignment horizontal="center"/>
      <protection/>
    </xf>
    <xf numFmtId="0" fontId="6" fillId="0" borderId="21" xfId="138" applyFont="1" applyBorder="1" applyAlignment="1">
      <alignment horizontal="center" vertical="center" wrapText="1"/>
      <protection/>
    </xf>
    <xf numFmtId="0" fontId="6" fillId="0" borderId="39" xfId="138" applyFont="1" applyBorder="1" applyAlignment="1">
      <alignment horizontal="center" vertical="center" wrapText="1"/>
      <protection/>
    </xf>
    <xf numFmtId="0" fontId="6" fillId="0" borderId="23" xfId="138" applyFont="1" applyBorder="1" applyAlignment="1">
      <alignment horizontal="center" vertical="center" wrapText="1"/>
      <protection/>
    </xf>
    <xf numFmtId="0" fontId="6" fillId="0" borderId="20" xfId="138" applyFont="1" applyBorder="1" applyAlignment="1">
      <alignment horizontal="center" vertical="center" wrapText="1"/>
      <protection/>
    </xf>
    <xf numFmtId="0" fontId="21" fillId="0" borderId="26" xfId="138" applyFont="1" applyBorder="1" applyAlignment="1">
      <alignment horizontal="center" vertical="center" wrapText="1"/>
      <protection/>
    </xf>
    <xf numFmtId="0" fontId="21" fillId="0" borderId="25" xfId="138" applyFont="1" applyBorder="1" applyAlignment="1">
      <alignment horizontal="center" vertical="center" wrapText="1"/>
      <protection/>
    </xf>
    <xf numFmtId="49" fontId="6" fillId="0" borderId="19" xfId="138" applyNumberFormat="1" applyFont="1" applyFill="1" applyBorder="1" applyAlignment="1">
      <alignment horizontal="center" vertical="center"/>
      <protection/>
    </xf>
    <xf numFmtId="49" fontId="6" fillId="0" borderId="0" xfId="138" applyNumberFormat="1" applyFont="1" applyFill="1" applyBorder="1" applyAlignment="1">
      <alignment horizontal="center" vertical="center"/>
      <protection/>
    </xf>
    <xf numFmtId="49" fontId="6" fillId="0" borderId="22" xfId="138" applyNumberFormat="1" applyFont="1" applyFill="1" applyBorder="1" applyAlignment="1">
      <alignment horizontal="center" vertical="center"/>
      <protection/>
    </xf>
    <xf numFmtId="0" fontId="68" fillId="3" borderId="26" xfId="138" applyFont="1" applyFill="1" applyBorder="1" applyAlignment="1">
      <alignment horizontal="center" vertical="center" wrapText="1"/>
      <protection/>
    </xf>
    <xf numFmtId="0" fontId="68" fillId="3" borderId="25" xfId="138" applyFont="1" applyFill="1" applyBorder="1" applyAlignment="1">
      <alignment horizontal="center" vertical="center" wrapText="1"/>
      <protection/>
    </xf>
    <xf numFmtId="0" fontId="6" fillId="0" borderId="26" xfId="138" applyFont="1" applyBorder="1" applyAlignment="1">
      <alignment horizontal="center" vertical="center" wrapText="1"/>
      <protection/>
    </xf>
    <xf numFmtId="0" fontId="6" fillId="0" borderId="25" xfId="138" applyFont="1" applyBorder="1" applyAlignment="1">
      <alignment horizontal="center" vertical="center" wrapText="1"/>
      <protection/>
    </xf>
    <xf numFmtId="0" fontId="6" fillId="0" borderId="20" xfId="138" applyFont="1" applyBorder="1" applyAlignment="1">
      <alignment horizontal="center" vertical="center"/>
      <protection/>
    </xf>
    <xf numFmtId="0" fontId="31" fillId="0" borderId="0" xfId="138" applyNumberFormat="1" applyFont="1" applyBorder="1" applyAlignment="1">
      <alignment horizontal="center"/>
      <protection/>
    </xf>
    <xf numFmtId="0" fontId="31" fillId="0" borderId="0" xfId="138" applyFont="1" applyBorder="1" applyAlignment="1">
      <alignment horizontal="center" wrapText="1"/>
      <protection/>
    </xf>
    <xf numFmtId="0" fontId="25" fillId="0" borderId="0" xfId="138" applyFont="1" applyBorder="1" applyAlignment="1">
      <alignment horizontal="center" wrapText="1"/>
      <protection/>
    </xf>
    <xf numFmtId="0" fontId="88" fillId="0" borderId="0" xfId="138" applyFont="1" applyAlignment="1">
      <alignment horizontal="center"/>
      <protection/>
    </xf>
    <xf numFmtId="0" fontId="3" fillId="0" borderId="0" xfId="138" applyNumberFormat="1" applyFont="1" applyAlignment="1">
      <alignment horizontal="left"/>
      <protection/>
    </xf>
    <xf numFmtId="0" fontId="0" fillId="0" borderId="0" xfId="138" applyFont="1" applyAlignment="1">
      <alignment horizontal="left"/>
      <protection/>
    </xf>
    <xf numFmtId="0" fontId="0" fillId="0" borderId="0" xfId="138" applyFont="1" applyBorder="1" applyAlignment="1">
      <alignment/>
      <protection/>
    </xf>
    <xf numFmtId="0" fontId="14" fillId="0" borderId="0" xfId="138" applyFont="1" applyAlignment="1">
      <alignment horizontal="center" wrapText="1"/>
      <protection/>
    </xf>
    <xf numFmtId="0" fontId="13" fillId="0" borderId="0" xfId="138" applyFont="1" applyBorder="1" applyAlignment="1">
      <alignment horizontal="center"/>
      <protection/>
    </xf>
    <xf numFmtId="0" fontId="14" fillId="0" borderId="0" xfId="138" applyFont="1" applyAlignment="1">
      <alignment horizontal="center"/>
      <protection/>
    </xf>
    <xf numFmtId="0" fontId="13" fillId="0" borderId="22" xfId="138" applyFont="1" applyBorder="1" applyAlignment="1">
      <alignment horizontal="left"/>
      <protection/>
    </xf>
    <xf numFmtId="0" fontId="6" fillId="0" borderId="26" xfId="138" applyFont="1" applyBorder="1" applyAlignment="1">
      <alignment horizontal="center" vertical="center"/>
      <protection/>
    </xf>
    <xf numFmtId="0" fontId="6" fillId="0" borderId="42" xfId="138" applyFont="1" applyBorder="1" applyAlignment="1">
      <alignment horizontal="center" vertical="center"/>
      <protection/>
    </xf>
    <xf numFmtId="0" fontId="6" fillId="0" borderId="25" xfId="138" applyFont="1" applyBorder="1" applyAlignment="1">
      <alignment horizontal="center" vertical="center"/>
      <protection/>
    </xf>
    <xf numFmtId="0" fontId="3" fillId="0" borderId="0" xfId="138" applyFont="1" applyBorder="1" applyAlignment="1">
      <alignment horizontal="left"/>
      <protection/>
    </xf>
    <xf numFmtId="0" fontId="0" fillId="0" borderId="0" xfId="138" applyFont="1" applyBorder="1" applyAlignment="1">
      <alignment horizontal="left"/>
      <protection/>
    </xf>
    <xf numFmtId="0" fontId="6" fillId="0" borderId="35" xfId="138" applyFont="1" applyBorder="1" applyAlignment="1">
      <alignment horizontal="center" vertical="center" wrapText="1"/>
      <protection/>
    </xf>
    <xf numFmtId="0" fontId="6" fillId="0" borderId="19" xfId="138" applyFont="1" applyBorder="1" applyAlignment="1">
      <alignment horizontal="center" vertical="center" wrapText="1"/>
      <protection/>
    </xf>
    <xf numFmtId="0" fontId="6" fillId="0" borderId="36" xfId="138" applyFont="1" applyBorder="1" applyAlignment="1">
      <alignment horizontal="center" vertical="center" wrapText="1"/>
      <protection/>
    </xf>
    <xf numFmtId="0" fontId="6" fillId="0" borderId="24" xfId="138" applyFont="1" applyBorder="1" applyAlignment="1">
      <alignment horizontal="center" vertical="center" wrapText="1"/>
      <protection/>
    </xf>
    <xf numFmtId="0" fontId="6" fillId="0" borderId="0" xfId="138" applyFont="1" applyBorder="1" applyAlignment="1">
      <alignment horizontal="center" vertical="center" wrapText="1"/>
      <protection/>
    </xf>
    <xf numFmtId="0" fontId="6" fillId="0" borderId="41" xfId="138" applyFont="1" applyBorder="1" applyAlignment="1">
      <alignment horizontal="center" vertical="center" wrapText="1"/>
      <protection/>
    </xf>
    <xf numFmtId="3" fontId="0" fillId="47" borderId="0" xfId="138" applyNumberFormat="1" applyFont="1" applyFill="1" applyBorder="1" applyAlignment="1">
      <alignment horizontal="left"/>
      <protection/>
    </xf>
    <xf numFmtId="0" fontId="6" fillId="0" borderId="20" xfId="138" applyFont="1" applyFill="1" applyBorder="1" applyAlignment="1">
      <alignment horizontal="center" vertical="center" wrapText="1"/>
      <protection/>
    </xf>
    <xf numFmtId="0" fontId="12" fillId="0" borderId="20" xfId="138" applyFont="1" applyBorder="1" applyAlignment="1">
      <alignment horizontal="center" vertical="center" wrapText="1"/>
      <protection/>
    </xf>
    <xf numFmtId="0" fontId="33" fillId="0" borderId="0" xfId="138" applyFont="1" applyAlignment="1">
      <alignment horizontal="center"/>
      <protection/>
    </xf>
    <xf numFmtId="49" fontId="19" fillId="0" borderId="22" xfId="138" applyNumberFormat="1" applyFont="1" applyBorder="1" applyAlignment="1">
      <alignment horizontal="center"/>
      <protection/>
    </xf>
    <xf numFmtId="49" fontId="74" fillId="0" borderId="20" xfId="138" applyNumberFormat="1" applyFont="1" applyBorder="1" applyAlignment="1">
      <alignment horizontal="center" vertical="center" wrapText="1"/>
      <protection/>
    </xf>
    <xf numFmtId="49" fontId="12" fillId="0" borderId="20" xfId="138" applyNumberFormat="1" applyFont="1" applyBorder="1" applyAlignment="1">
      <alignment horizontal="center" vertical="center" wrapText="1"/>
      <protection/>
    </xf>
    <xf numFmtId="49" fontId="3" fillId="0" borderId="0" xfId="138" applyNumberFormat="1" applyFont="1" applyAlignment="1">
      <alignment horizontal="left"/>
      <protection/>
    </xf>
    <xf numFmtId="49" fontId="5" fillId="0" borderId="0" xfId="138" applyNumberFormat="1" applyFont="1" applyBorder="1" applyAlignment="1">
      <alignment horizontal="left" wrapText="1"/>
      <protection/>
    </xf>
    <xf numFmtId="49" fontId="5" fillId="0" borderId="0" xfId="138" applyNumberFormat="1" applyFont="1" applyBorder="1" applyAlignment="1">
      <alignment horizontal="left"/>
      <protection/>
    </xf>
    <xf numFmtId="49" fontId="14" fillId="0" borderId="0" xfId="138" applyNumberFormat="1" applyFont="1" applyAlignment="1">
      <alignment horizontal="center" wrapText="1"/>
      <protection/>
    </xf>
    <xf numFmtId="49" fontId="0" fillId="47" borderId="0" xfId="138" applyNumberFormat="1" applyFont="1" applyFill="1" applyBorder="1" applyAlignment="1">
      <alignment horizontal="left" vertical="top" wrapText="1"/>
      <protection/>
    </xf>
    <xf numFmtId="49" fontId="3" fillId="47" borderId="0" xfId="138" applyNumberFormat="1" applyFont="1" applyFill="1" applyBorder="1" applyAlignment="1">
      <alignment horizontal="left" vertical="top" wrapText="1"/>
      <protection/>
    </xf>
    <xf numFmtId="49" fontId="0" fillId="0" borderId="0" xfId="138" applyNumberFormat="1" applyFont="1" applyAlignment="1">
      <alignment horizontal="justify" vertical="top"/>
      <protection/>
    </xf>
    <xf numFmtId="49" fontId="0" fillId="0" borderId="0" xfId="138" applyNumberFormat="1" applyFont="1" applyBorder="1" applyAlignment="1">
      <alignment horizontal="justify" vertical="top" wrapText="1"/>
      <protection/>
    </xf>
    <xf numFmtId="49" fontId="0" fillId="0" borderId="0" xfId="138" applyNumberFormat="1" applyFont="1" applyBorder="1" applyAlignment="1">
      <alignment horizontal="justify" vertical="top"/>
      <protection/>
    </xf>
    <xf numFmtId="49" fontId="18" fillId="0" borderId="0" xfId="138" applyNumberFormat="1" applyFont="1" applyAlignment="1">
      <alignment horizontal="center" wrapText="1"/>
      <protection/>
    </xf>
    <xf numFmtId="49" fontId="79" fillId="0" borderId="0" xfId="138" applyNumberFormat="1" applyFont="1" applyAlignment="1">
      <alignment horizontal="center"/>
      <protection/>
    </xf>
    <xf numFmtId="49" fontId="6" fillId="0" borderId="20" xfId="138" applyNumberFormat="1" applyFont="1" applyFill="1" applyBorder="1" applyAlignment="1">
      <alignment horizontal="center" vertical="center"/>
      <protection/>
    </xf>
    <xf numFmtId="49" fontId="77" fillId="3" borderId="26" xfId="138" applyNumberFormat="1" applyFont="1" applyFill="1" applyBorder="1" applyAlignment="1">
      <alignment horizontal="center" vertical="center" wrapText="1"/>
      <protection/>
    </xf>
    <xf numFmtId="49" fontId="77" fillId="3" borderId="25" xfId="138" applyNumberFormat="1" applyFont="1" applyFill="1" applyBorder="1" applyAlignment="1">
      <alignment horizontal="center" vertical="center" wrapText="1"/>
      <protection/>
    </xf>
    <xf numFmtId="49" fontId="75" fillId="3" borderId="26" xfId="138" applyNumberFormat="1" applyFont="1" applyFill="1" applyBorder="1" applyAlignment="1">
      <alignment horizontal="center" vertical="center" wrapText="1"/>
      <protection/>
    </xf>
    <xf numFmtId="49" fontId="75" fillId="3" borderId="25" xfId="138" applyNumberFormat="1" applyFont="1" applyFill="1" applyBorder="1" applyAlignment="1">
      <alignment horizontal="center" vertical="center" wrapText="1"/>
      <protection/>
    </xf>
    <xf numFmtId="49" fontId="6" fillId="0" borderId="21" xfId="138" applyNumberFormat="1" applyFont="1" applyBorder="1" applyAlignment="1">
      <alignment horizontal="center" vertical="center" wrapText="1"/>
      <protection/>
    </xf>
    <xf numFmtId="49" fontId="6" fillId="0" borderId="39" xfId="138" applyNumberFormat="1" applyFont="1" applyBorder="1" applyAlignment="1">
      <alignment horizontal="center" vertical="center" wrapText="1"/>
      <protection/>
    </xf>
    <xf numFmtId="49" fontId="6" fillId="0" borderId="23" xfId="138" applyNumberFormat="1" applyFont="1" applyBorder="1" applyAlignment="1">
      <alignment horizontal="center" vertical="center" wrapText="1"/>
      <protection/>
    </xf>
    <xf numFmtId="49" fontId="31" fillId="0" borderId="0" xfId="138" applyNumberFormat="1" applyFont="1" applyBorder="1" applyAlignment="1">
      <alignment horizontal="left" wrapText="1"/>
      <protection/>
    </xf>
    <xf numFmtId="49" fontId="18" fillId="0" borderId="22" xfId="138" applyNumberFormat="1" applyFont="1" applyBorder="1" applyAlignment="1">
      <alignment horizontal="left"/>
      <protection/>
    </xf>
    <xf numFmtId="49" fontId="6" fillId="0" borderId="42" xfId="138" applyNumberFormat="1" applyFont="1" applyBorder="1" applyAlignment="1">
      <alignment horizontal="center" vertical="center" wrapText="1"/>
      <protection/>
    </xf>
    <xf numFmtId="49" fontId="19" fillId="0" borderId="0" xfId="138" applyNumberFormat="1" applyFont="1" applyAlignment="1">
      <alignment horizontal="center"/>
      <protection/>
    </xf>
    <xf numFmtId="49" fontId="7" fillId="0" borderId="0" xfId="138" applyNumberFormat="1" applyFont="1" applyAlignment="1">
      <alignment horizontal="left"/>
      <protection/>
    </xf>
    <xf numFmtId="49" fontId="13" fillId="0" borderId="0" xfId="138" applyNumberFormat="1" applyFont="1" applyBorder="1" applyAlignment="1">
      <alignment horizontal="left"/>
      <protection/>
    </xf>
    <xf numFmtId="49" fontId="7" fillId="0" borderId="26" xfId="138" applyNumberFormat="1" applyFont="1" applyBorder="1" applyAlignment="1">
      <alignment horizontal="center" vertical="center" wrapText="1"/>
      <protection/>
    </xf>
    <xf numFmtId="49" fontId="7" fillId="0" borderId="25" xfId="138" applyNumberFormat="1" applyFont="1" applyBorder="1" applyAlignment="1">
      <alignment horizontal="center" vertical="center" wrapText="1"/>
      <protection/>
    </xf>
    <xf numFmtId="49" fontId="4" fillId="0" borderId="0" xfId="138" applyNumberFormat="1" applyFont="1" applyAlignment="1">
      <alignment/>
      <protection/>
    </xf>
    <xf numFmtId="49" fontId="0" fillId="0" borderId="0" xfId="138" applyNumberFormat="1" applyFont="1" applyBorder="1" applyAlignment="1">
      <alignment horizontal="left"/>
      <protection/>
    </xf>
    <xf numFmtId="49" fontId="19" fillId="0" borderId="26" xfId="138" applyNumberFormat="1" applyFont="1" applyBorder="1" applyAlignment="1">
      <alignment horizontal="center" vertical="center" wrapText="1"/>
      <protection/>
    </xf>
    <xf numFmtId="49" fontId="19" fillId="0" borderId="25" xfId="138" applyNumberFormat="1" applyFont="1" applyBorder="1" applyAlignment="1">
      <alignment horizontal="center" vertical="center" wrapText="1"/>
      <protection/>
    </xf>
    <xf numFmtId="49" fontId="90" fillId="3" borderId="26" xfId="138" applyNumberFormat="1" applyFont="1" applyFill="1" applyBorder="1" applyAlignment="1">
      <alignment horizontal="center" vertical="center" wrapText="1"/>
      <protection/>
    </xf>
    <xf numFmtId="49" fontId="90" fillId="3" borderId="25" xfId="138" applyNumberFormat="1" applyFont="1" applyFill="1" applyBorder="1" applyAlignment="1">
      <alignment horizontal="center" vertical="center" wrapText="1"/>
      <protection/>
    </xf>
    <xf numFmtId="49" fontId="89" fillId="3" borderId="26" xfId="138" applyNumberFormat="1" applyFont="1" applyFill="1" applyBorder="1" applyAlignment="1">
      <alignment horizontal="center" vertical="center" wrapText="1"/>
      <protection/>
    </xf>
    <xf numFmtId="49" fontId="89" fillId="3" borderId="25" xfId="138" applyNumberFormat="1" applyFont="1" applyFill="1" applyBorder="1" applyAlignment="1">
      <alignment horizontal="center" vertical="center" wrapText="1"/>
      <protection/>
    </xf>
    <xf numFmtId="49" fontId="6" fillId="0" borderId="27" xfId="138" applyNumberFormat="1" applyFont="1" applyFill="1" applyBorder="1" applyAlignment="1">
      <alignment horizontal="center" vertical="center" wrapText="1"/>
      <protection/>
    </xf>
    <xf numFmtId="49" fontId="6" fillId="0" borderId="37" xfId="138" applyNumberFormat="1" applyFont="1" applyFill="1" applyBorder="1" applyAlignment="1">
      <alignment horizontal="center" vertical="center" wrapText="1"/>
      <protection/>
    </xf>
    <xf numFmtId="49" fontId="6" fillId="47" borderId="26" xfId="138" applyNumberFormat="1" applyFont="1" applyFill="1" applyBorder="1" applyAlignment="1">
      <alignment horizontal="center" vertical="center"/>
      <protection/>
    </xf>
    <xf numFmtId="49" fontId="6" fillId="47" borderId="25" xfId="138" applyNumberFormat="1" applyFont="1" applyFill="1" applyBorder="1" applyAlignment="1">
      <alignment horizontal="center" vertical="center"/>
      <protection/>
    </xf>
    <xf numFmtId="49" fontId="6" fillId="0" borderId="42" xfId="138" applyNumberFormat="1" applyFont="1" applyFill="1" applyBorder="1" applyAlignment="1">
      <alignment horizontal="center" vertical="center" wrapText="1"/>
      <protection/>
    </xf>
    <xf numFmtId="49" fontId="89" fillId="3" borderId="26" xfId="138" applyNumberFormat="1" applyFont="1" applyFill="1" applyBorder="1" applyAlignment="1">
      <alignment horizontal="center" vertical="center"/>
      <protection/>
    </xf>
    <xf numFmtId="49" fontId="89" fillId="3" borderId="25" xfId="138" applyNumberFormat="1" applyFont="1" applyFill="1" applyBorder="1" applyAlignment="1">
      <alignment horizontal="center" vertical="center"/>
      <protection/>
    </xf>
    <xf numFmtId="49" fontId="0" fillId="0" borderId="0" xfId="138" applyNumberFormat="1" applyFont="1" applyFill="1" applyAlignment="1">
      <alignment horizontal="left"/>
      <protection/>
    </xf>
    <xf numFmtId="49" fontId="19" fillId="0" borderId="26" xfId="138" applyNumberFormat="1" applyFont="1" applyFill="1" applyBorder="1" applyAlignment="1">
      <alignment horizontal="center" vertical="center"/>
      <protection/>
    </xf>
    <xf numFmtId="49" fontId="19" fillId="0" borderId="25" xfId="138" applyNumberFormat="1" applyFont="1" applyFill="1" applyBorder="1" applyAlignment="1">
      <alignment horizontal="center" vertical="center"/>
      <protection/>
    </xf>
    <xf numFmtId="49" fontId="13" fillId="0" borderId="22" xfId="138" applyNumberFormat="1" applyFont="1" applyFill="1" applyBorder="1" applyAlignment="1">
      <alignment horizontal="center" vertical="center"/>
      <protection/>
    </xf>
    <xf numFmtId="49" fontId="90" fillId="3" borderId="26" xfId="138" applyNumberFormat="1" applyFont="1" applyFill="1" applyBorder="1" applyAlignment="1">
      <alignment horizontal="center" vertical="center"/>
      <protection/>
    </xf>
    <xf numFmtId="49" fontId="90" fillId="3" borderId="25" xfId="138" applyNumberFormat="1" applyFont="1" applyFill="1" applyBorder="1" applyAlignment="1">
      <alignment horizontal="center" vertical="center"/>
      <protection/>
    </xf>
    <xf numFmtId="49" fontId="6" fillId="0" borderId="35" xfId="138" applyNumberFormat="1" applyFont="1" applyFill="1" applyBorder="1" applyAlignment="1">
      <alignment horizontal="center" vertical="center" wrapText="1"/>
      <protection/>
    </xf>
    <xf numFmtId="49" fontId="6" fillId="0" borderId="36" xfId="138" applyNumberFormat="1" applyFont="1" applyFill="1" applyBorder="1" applyAlignment="1">
      <alignment horizontal="center" vertical="center" wrapText="1"/>
      <protection/>
    </xf>
    <xf numFmtId="49" fontId="6" fillId="0" borderId="24" xfId="138" applyNumberFormat="1" applyFont="1" applyFill="1" applyBorder="1" applyAlignment="1">
      <alignment horizontal="center" vertical="center" wrapText="1"/>
      <protection/>
    </xf>
    <xf numFmtId="49" fontId="6" fillId="0" borderId="41" xfId="138" applyNumberFormat="1" applyFont="1" applyFill="1" applyBorder="1" applyAlignment="1">
      <alignment horizontal="center" vertical="center" wrapText="1"/>
      <protection/>
    </xf>
    <xf numFmtId="49" fontId="18" fillId="0" borderId="0" xfId="138" applyNumberFormat="1" applyFont="1" applyFill="1" applyBorder="1" applyAlignment="1">
      <alignment horizontal="left"/>
      <protection/>
    </xf>
    <xf numFmtId="0" fontId="82" fillId="0" borderId="42" xfId="138" applyFont="1" applyFill="1" applyBorder="1" applyAlignment="1">
      <alignment horizontal="center" vertical="center" wrapText="1"/>
      <protection/>
    </xf>
    <xf numFmtId="0" fontId="82" fillId="0" borderId="25" xfId="138" applyFont="1" applyFill="1" applyBorder="1" applyAlignment="1">
      <alignment horizontal="center" vertical="center" wrapText="1"/>
      <protection/>
    </xf>
    <xf numFmtId="49" fontId="28" fillId="0" borderId="0" xfId="138" applyNumberFormat="1" applyFont="1" applyAlignment="1">
      <alignment horizontal="center"/>
      <protection/>
    </xf>
    <xf numFmtId="0" fontId="25" fillId="0" borderId="0" xfId="138" applyFont="1" applyAlignment="1">
      <alignment horizontal="center"/>
      <protection/>
    </xf>
    <xf numFmtId="0" fontId="7" fillId="0" borderId="20" xfId="138" applyFont="1" applyFill="1" applyBorder="1" applyAlignment="1">
      <alignment horizontal="center" vertical="center" wrapText="1"/>
      <protection/>
    </xf>
    <xf numFmtId="0" fontId="28" fillId="47" borderId="0" xfId="138" applyFont="1" applyFill="1" applyBorder="1" applyAlignment="1">
      <alignment horizontal="center"/>
      <protection/>
    </xf>
    <xf numFmtId="49" fontId="7" fillId="0" borderId="35" xfId="138" applyNumberFormat="1" applyFont="1" applyFill="1" applyBorder="1" applyAlignment="1">
      <alignment horizontal="center" vertical="center"/>
      <protection/>
    </xf>
    <xf numFmtId="49" fontId="7" fillId="0" borderId="36" xfId="138" applyNumberFormat="1" applyFont="1" applyFill="1" applyBorder="1" applyAlignment="1">
      <alignment horizontal="center" vertical="center"/>
      <protection/>
    </xf>
    <xf numFmtId="49" fontId="7" fillId="0" borderId="24" xfId="138" applyNumberFormat="1" applyFont="1" applyFill="1" applyBorder="1" applyAlignment="1">
      <alignment horizontal="center" vertical="center"/>
      <protection/>
    </xf>
    <xf numFmtId="49" fontId="7" fillId="0" borderId="41" xfId="138" applyNumberFormat="1" applyFont="1" applyFill="1" applyBorder="1" applyAlignment="1">
      <alignment horizontal="center" vertical="center"/>
      <protection/>
    </xf>
    <xf numFmtId="49" fontId="7" fillId="0" borderId="27" xfId="138" applyNumberFormat="1" applyFont="1" applyFill="1" applyBorder="1" applyAlignment="1">
      <alignment horizontal="center" vertical="center"/>
      <protection/>
    </xf>
    <xf numFmtId="49" fontId="7" fillId="0" borderId="37" xfId="138" applyNumberFormat="1" applyFont="1" applyFill="1" applyBorder="1" applyAlignment="1">
      <alignment horizontal="center" vertical="center"/>
      <protection/>
    </xf>
    <xf numFmtId="0" fontId="18" fillId="0" borderId="0" xfId="138" applyFont="1" applyBorder="1" applyAlignment="1">
      <alignment horizontal="left"/>
      <protection/>
    </xf>
    <xf numFmtId="0" fontId="13" fillId="0" borderId="0" xfId="138" applyFont="1" applyAlignment="1">
      <alignment horizontal="center"/>
      <protection/>
    </xf>
    <xf numFmtId="49" fontId="31" fillId="0" borderId="0" xfId="138" applyNumberFormat="1" applyFont="1" applyBorder="1" applyAlignment="1">
      <alignment horizontal="justify" vertical="justify" wrapText="1"/>
      <protection/>
    </xf>
    <xf numFmtId="0" fontId="14" fillId="0" borderId="0" xfId="138" applyNumberFormat="1" applyFont="1" applyAlignment="1">
      <alignment horizontal="center"/>
      <protection/>
    </xf>
    <xf numFmtId="0" fontId="33" fillId="0" borderId="0" xfId="138" applyNumberFormat="1" applyFont="1" applyAlignment="1">
      <alignment horizontal="center"/>
      <protection/>
    </xf>
    <xf numFmtId="0" fontId="23" fillId="0" borderId="0" xfId="138" applyNumberFormat="1" applyFont="1" applyAlignment="1">
      <alignment horizontal="center"/>
      <protection/>
    </xf>
    <xf numFmtId="49" fontId="25" fillId="47" borderId="43" xfId="0" applyNumberFormat="1" applyFont="1" applyFill="1" applyBorder="1" applyAlignment="1">
      <alignment horizontal="center" vertical="center"/>
    </xf>
    <xf numFmtId="49" fontId="25" fillId="47" borderId="44" xfId="0" applyNumberFormat="1" applyFont="1" applyFill="1" applyBorder="1" applyAlignment="1">
      <alignment horizontal="center" vertical="center"/>
    </xf>
    <xf numFmtId="49" fontId="100" fillId="47" borderId="26" xfId="0" applyNumberFormat="1" applyFont="1" applyFill="1" applyBorder="1" applyAlignment="1">
      <alignment horizontal="left"/>
    </xf>
    <xf numFmtId="49" fontId="100" fillId="47" borderId="42" xfId="0" applyNumberFormat="1" applyFont="1" applyFill="1" applyBorder="1" applyAlignment="1">
      <alignment horizontal="left"/>
    </xf>
    <xf numFmtId="49" fontId="100" fillId="47" borderId="25" xfId="0" applyNumberFormat="1" applyFont="1" applyFill="1" applyBorder="1" applyAlignment="1">
      <alignment horizontal="left"/>
    </xf>
    <xf numFmtId="0" fontId="0" fillId="51"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49" fontId="4" fillId="0" borderId="0" xfId="0" applyNumberFormat="1" applyFont="1" applyFill="1" applyAlignment="1" applyProtection="1">
      <alignment horizontal="left"/>
      <protection/>
    </xf>
    <xf numFmtId="49" fontId="14" fillId="0" borderId="0" xfId="0" applyNumberFormat="1" applyFont="1" applyFill="1" applyAlignment="1" applyProtection="1">
      <alignment horizontal="center"/>
      <protection/>
    </xf>
    <xf numFmtId="49" fontId="14" fillId="0" borderId="0" xfId="0" applyNumberFormat="1" applyFont="1" applyFill="1" applyAlignment="1" applyProtection="1">
      <alignment horizontal="center" wrapText="1"/>
      <protection/>
    </xf>
    <xf numFmtId="0" fontId="33" fillId="0" borderId="0" xfId="0" applyNumberFormat="1" applyFont="1" applyFill="1" applyAlignment="1" applyProtection="1">
      <alignment horizontal="center"/>
      <protection/>
    </xf>
    <xf numFmtId="49" fontId="7" fillId="0" borderId="20" xfId="0" applyNumberFormat="1" applyFont="1" applyFill="1" applyBorder="1" applyAlignment="1" applyProtection="1">
      <alignment horizontal="center" vertical="center" wrapText="1"/>
      <protection/>
    </xf>
    <xf numFmtId="1" fontId="7" fillId="0" borderId="20" xfId="0" applyNumberFormat="1" applyFont="1" applyFill="1" applyBorder="1" applyAlignment="1" applyProtection="1">
      <alignment horizontal="center" vertical="center"/>
      <protection/>
    </xf>
    <xf numFmtId="49" fontId="7" fillId="0" borderId="0" xfId="0" applyNumberFormat="1" applyFont="1" applyFill="1" applyBorder="1" applyAlignment="1" applyProtection="1">
      <alignment horizontal="left" wrapText="1"/>
      <protection/>
    </xf>
    <xf numFmtId="0" fontId="7" fillId="0" borderId="20" xfId="0" applyNumberFormat="1" applyFont="1" applyFill="1" applyBorder="1" applyAlignment="1" applyProtection="1">
      <alignment horizontal="center" vertical="center" wrapText="1"/>
      <protection/>
    </xf>
    <xf numFmtId="0" fontId="28" fillId="0" borderId="0" xfId="0" applyNumberFormat="1" applyFont="1" applyFill="1" applyAlignment="1" applyProtection="1">
      <alignment horizontal="center"/>
      <protection locked="0"/>
    </xf>
    <xf numFmtId="0" fontId="31" fillId="0" borderId="0" xfId="0" applyNumberFormat="1" applyFont="1" applyFill="1" applyAlignment="1" applyProtection="1">
      <alignment horizontal="center"/>
      <protection locked="0"/>
    </xf>
    <xf numFmtId="0" fontId="31" fillId="0" borderId="19" xfId="0" applyNumberFormat="1" applyFont="1" applyFill="1" applyBorder="1" applyAlignment="1" applyProtection="1">
      <alignment horizontal="center" wrapText="1"/>
      <protection locked="0"/>
    </xf>
    <xf numFmtId="49" fontId="16" fillId="0" borderId="40" xfId="0" applyNumberFormat="1" applyFont="1" applyFill="1" applyBorder="1" applyAlignment="1" applyProtection="1">
      <alignment horizontal="center" vertical="center" wrapText="1"/>
      <protection/>
    </xf>
    <xf numFmtId="49" fontId="16" fillId="0" borderId="2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horizontal="center" wrapText="1"/>
      <protection locked="0"/>
    </xf>
    <xf numFmtId="0" fontId="25" fillId="0" borderId="0" xfId="0" applyNumberFormat="1" applyFont="1" applyFill="1" applyBorder="1" applyAlignment="1" applyProtection="1">
      <alignment horizontal="center" vertical="center"/>
      <protection locked="0"/>
    </xf>
    <xf numFmtId="0" fontId="28" fillId="0" borderId="19" xfId="0" applyNumberFormat="1" applyFont="1" applyFill="1" applyBorder="1" applyAlignment="1" applyProtection="1">
      <alignment horizontal="center" vertical="center"/>
      <protection locked="0"/>
    </xf>
    <xf numFmtId="49" fontId="7" fillId="0" borderId="4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left" wrapText="1"/>
      <protection/>
    </xf>
    <xf numFmtId="0" fontId="25" fillId="0" borderId="0" xfId="0" applyNumberFormat="1" applyFont="1" applyFill="1" applyAlignment="1" applyProtection="1">
      <alignment horizontal="center"/>
      <protection locked="0"/>
    </xf>
    <xf numFmtId="0" fontId="28" fillId="0" borderId="0" xfId="0" applyNumberFormat="1" applyFont="1" applyFill="1" applyAlignment="1" applyProtection="1">
      <alignment horizontal="center" wrapText="1"/>
      <protection locked="0"/>
    </xf>
    <xf numFmtId="49" fontId="25" fillId="0" borderId="0" xfId="0" applyNumberFormat="1" applyFont="1" applyFill="1" applyAlignment="1" applyProtection="1">
      <alignment horizontal="center"/>
      <protection locked="0"/>
    </xf>
    <xf numFmtId="49" fontId="25" fillId="0" borderId="0" xfId="0" applyNumberFormat="1" applyFont="1" applyFill="1" applyBorder="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NumberFormat="1" applyFont="1" applyFill="1" applyAlignment="1" applyProtection="1">
      <alignment horizontal="center"/>
      <protection locked="0"/>
    </xf>
    <xf numFmtId="49" fontId="0" fillId="0" borderId="0" xfId="0" applyNumberFormat="1" applyFont="1" applyFill="1" applyAlignment="1" applyProtection="1">
      <alignment horizontal="left"/>
      <protection/>
    </xf>
    <xf numFmtId="0" fontId="3" fillId="0" borderId="0" xfId="0" applyNumberFormat="1" applyFont="1" applyFill="1" applyBorder="1" applyAlignment="1" applyProtection="1">
      <alignment horizontal="left" wrapText="1"/>
      <protection/>
    </xf>
    <xf numFmtId="49" fontId="3" fillId="0" borderId="0" xfId="0" applyNumberFormat="1" applyFont="1" applyFill="1" applyBorder="1" applyAlignment="1" applyProtection="1">
      <alignment horizontal="left" wrapText="1"/>
      <protection/>
    </xf>
    <xf numFmtId="49" fontId="0" fillId="0" borderId="0" xfId="0" applyNumberFormat="1" applyFont="1" applyFill="1" applyAlignment="1" applyProtection="1">
      <alignment horizontal="left"/>
      <protection/>
    </xf>
    <xf numFmtId="49" fontId="18" fillId="0" borderId="0" xfId="0" applyNumberFormat="1" applyFont="1" applyFill="1" applyBorder="1" applyAlignment="1" applyProtection="1">
      <alignment horizontal="center"/>
      <protection/>
    </xf>
    <xf numFmtId="49" fontId="21" fillId="0" borderId="20" xfId="0" applyNumberFormat="1" applyFont="1" applyFill="1" applyBorder="1" applyAlignment="1" applyProtection="1">
      <alignment horizontal="center" vertical="center" wrapText="1"/>
      <protection/>
    </xf>
    <xf numFmtId="49" fontId="3" fillId="0" borderId="20" xfId="0" applyNumberFormat="1" applyFont="1" applyFill="1" applyBorder="1" applyAlignment="1" applyProtection="1">
      <alignment horizontal="center" vertical="center" wrapText="1"/>
      <protection/>
    </xf>
    <xf numFmtId="0" fontId="28" fillId="0" borderId="0" xfId="0" applyNumberFormat="1" applyFont="1" applyFill="1" applyBorder="1" applyAlignment="1" applyProtection="1">
      <alignment horizontal="center" vertical="center"/>
      <protection locked="0"/>
    </xf>
  </cellXfs>
  <cellStyles count="144">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urrency" xfId="99"/>
    <cellStyle name="Currency [0]" xfId="100"/>
    <cellStyle name="Explanatory Text" xfId="101"/>
    <cellStyle name="Explanatory Text 2" xfId="102"/>
    <cellStyle name="Explanatory Text 3" xfId="103"/>
    <cellStyle name="Followed Hyperlink" xfId="104"/>
    <cellStyle name="Good" xfId="105"/>
    <cellStyle name="Good 2" xfId="106"/>
    <cellStyle name="Good 3" xfId="107"/>
    <cellStyle name="Heading 1" xfId="108"/>
    <cellStyle name="Heading 1 2" xfId="109"/>
    <cellStyle name="Heading 1 3" xfId="110"/>
    <cellStyle name="Heading 2" xfId="111"/>
    <cellStyle name="Heading 2 2" xfId="112"/>
    <cellStyle name="Heading 2 3" xfId="113"/>
    <cellStyle name="Heading 3" xfId="114"/>
    <cellStyle name="Heading 3 2" xfId="115"/>
    <cellStyle name="Heading 3 3" xfId="116"/>
    <cellStyle name="Heading 4" xfId="117"/>
    <cellStyle name="Heading 4 2" xfId="118"/>
    <cellStyle name="Heading 4 3" xfId="119"/>
    <cellStyle name="Hyperlink" xfId="120"/>
    <cellStyle name="Input" xfId="121"/>
    <cellStyle name="Input 2" xfId="122"/>
    <cellStyle name="Input 3" xfId="123"/>
    <cellStyle name="Linked Cell" xfId="124"/>
    <cellStyle name="Linked Cell 2" xfId="125"/>
    <cellStyle name="Linked Cell 3" xfId="126"/>
    <cellStyle name="Neutral" xfId="127"/>
    <cellStyle name="Neutral 2" xfId="128"/>
    <cellStyle name="Neutral 3" xfId="129"/>
    <cellStyle name="Normal 2" xfId="130"/>
    <cellStyle name="Normal 2 2" xfId="131"/>
    <cellStyle name="Normal 3" xfId="132"/>
    <cellStyle name="Normal 4" xfId="133"/>
    <cellStyle name="Normal 5" xfId="134"/>
    <cellStyle name="Normal_1. (Goc) THONG KE TT01 Toàn tỉnh Hoa Binh 6 tháng 2013" xfId="135"/>
    <cellStyle name="Normal_19 bieu m nhapcong thuc da sao 11 don vi " xfId="136"/>
    <cellStyle name="Normal_Bieu 8 - Bieu 19 toan tinh" xfId="137"/>
    <cellStyle name="Normal_Bieu mau TK tu 11 den 19 (ban phat hanh)" xfId="138"/>
    <cellStyle name="Note" xfId="139"/>
    <cellStyle name="Note 2" xfId="140"/>
    <cellStyle name="Note 3" xfId="141"/>
    <cellStyle name="Output" xfId="142"/>
    <cellStyle name="Output 2" xfId="143"/>
    <cellStyle name="Output 3" xfId="144"/>
    <cellStyle name="Percent" xfId="145"/>
    <cellStyle name="Percent 2" xfId="146"/>
    <cellStyle name="Percent 2 2" xfId="147"/>
    <cellStyle name="Percent 3" xfId="148"/>
    <cellStyle name="Title" xfId="149"/>
    <cellStyle name="Title 2" xfId="150"/>
    <cellStyle name="Title 3" xfId="151"/>
    <cellStyle name="Total" xfId="152"/>
    <cellStyle name="Total 2" xfId="153"/>
    <cellStyle name="Total 3" xfId="154"/>
    <cellStyle name="Warning Text" xfId="155"/>
    <cellStyle name="Warning Text 2" xfId="156"/>
    <cellStyle name="Warning Text 3" xfId="1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7621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7621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5811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5811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F:\BAO%20CAO\NAM%202015\BC%20THONG%20KE%202015\THONG%20KE%202015%20DI\03%20THANG%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489" t="s">
        <v>26</v>
      </c>
      <c r="B1" s="489"/>
      <c r="C1" s="486" t="s">
        <v>74</v>
      </c>
      <c r="D1" s="486"/>
      <c r="E1" s="486"/>
      <c r="F1" s="490" t="s">
        <v>70</v>
      </c>
      <c r="G1" s="490"/>
      <c r="H1" s="490"/>
    </row>
    <row r="2" spans="1:8" ht="33.75" customHeight="1">
      <c r="A2" s="491" t="s">
        <v>77</v>
      </c>
      <c r="B2" s="491"/>
      <c r="C2" s="486"/>
      <c r="D2" s="486"/>
      <c r="E2" s="486"/>
      <c r="F2" s="483" t="s">
        <v>71</v>
      </c>
      <c r="G2" s="483"/>
      <c r="H2" s="483"/>
    </row>
    <row r="3" spans="1:8" ht="19.5" customHeight="1">
      <c r="A3" s="6" t="s">
        <v>65</v>
      </c>
      <c r="B3" s="6"/>
      <c r="C3" s="24"/>
      <c r="D3" s="24"/>
      <c r="E3" s="24"/>
      <c r="F3" s="483" t="s">
        <v>72</v>
      </c>
      <c r="G3" s="483"/>
      <c r="H3" s="483"/>
    </row>
    <row r="4" spans="1:8" s="7" customFormat="1" ht="19.5" customHeight="1">
      <c r="A4" s="6"/>
      <c r="B4" s="6"/>
      <c r="D4" s="8"/>
      <c r="F4" s="9" t="s">
        <v>73</v>
      </c>
      <c r="G4" s="9"/>
      <c r="H4" s="9"/>
    </row>
    <row r="5" spans="1:8" s="23" customFormat="1" ht="36" customHeight="1">
      <c r="A5" s="502" t="s">
        <v>57</v>
      </c>
      <c r="B5" s="503"/>
      <c r="C5" s="506" t="s">
        <v>68</v>
      </c>
      <c r="D5" s="507"/>
      <c r="E5" s="508" t="s">
        <v>67</v>
      </c>
      <c r="F5" s="508"/>
      <c r="G5" s="508"/>
      <c r="H5" s="485"/>
    </row>
    <row r="6" spans="1:8" s="23" customFormat="1" ht="20.25" customHeight="1">
      <c r="A6" s="504"/>
      <c r="B6" s="505"/>
      <c r="C6" s="487" t="s">
        <v>3</v>
      </c>
      <c r="D6" s="487" t="s">
        <v>75</v>
      </c>
      <c r="E6" s="484" t="s">
        <v>69</v>
      </c>
      <c r="F6" s="485"/>
      <c r="G6" s="484" t="s">
        <v>76</v>
      </c>
      <c r="H6" s="485"/>
    </row>
    <row r="7" spans="1:8" s="23" customFormat="1" ht="52.5" customHeight="1">
      <c r="A7" s="504"/>
      <c r="B7" s="505"/>
      <c r="C7" s="488"/>
      <c r="D7" s="488"/>
      <c r="E7" s="5" t="s">
        <v>3</v>
      </c>
      <c r="F7" s="5" t="s">
        <v>9</v>
      </c>
      <c r="G7" s="5" t="s">
        <v>3</v>
      </c>
      <c r="H7" s="5" t="s">
        <v>9</v>
      </c>
    </row>
    <row r="8" spans="1:8" ht="15" customHeight="1">
      <c r="A8" s="493" t="s">
        <v>6</v>
      </c>
      <c r="B8" s="494"/>
      <c r="C8" s="10">
        <v>1</v>
      </c>
      <c r="D8" s="10" t="s">
        <v>44</v>
      </c>
      <c r="E8" s="10" t="s">
        <v>49</v>
      </c>
      <c r="F8" s="10" t="s">
        <v>58</v>
      </c>
      <c r="G8" s="10" t="s">
        <v>59</v>
      </c>
      <c r="H8" s="10" t="s">
        <v>60</v>
      </c>
    </row>
    <row r="9" spans="1:8" ht="26.25" customHeight="1">
      <c r="A9" s="495" t="s">
        <v>33</v>
      </c>
      <c r="B9" s="496"/>
      <c r="C9" s="10"/>
      <c r="D9" s="10"/>
      <c r="E9" s="10"/>
      <c r="F9" s="10"/>
      <c r="G9" s="10"/>
      <c r="H9" s="10"/>
    </row>
    <row r="10" spans="1:8" ht="24.75" customHeight="1">
      <c r="A10" s="11" t="s">
        <v>0</v>
      </c>
      <c r="B10" s="12" t="s">
        <v>10</v>
      </c>
      <c r="C10" s="4"/>
      <c r="D10" s="13"/>
      <c r="E10" s="13"/>
      <c r="F10" s="13"/>
      <c r="G10" s="13"/>
      <c r="H10" s="13"/>
    </row>
    <row r="11" spans="1:8" ht="24.75" customHeight="1">
      <c r="A11" s="14" t="s">
        <v>1</v>
      </c>
      <c r="B11" s="15" t="s">
        <v>11</v>
      </c>
      <c r="C11" s="4"/>
      <c r="D11" s="13"/>
      <c r="E11" s="13"/>
      <c r="F11" s="13"/>
      <c r="G11" s="13"/>
      <c r="H11" s="13"/>
    </row>
    <row r="12" spans="1:8" ht="24.75" customHeight="1">
      <c r="A12" s="16" t="s">
        <v>43</v>
      </c>
      <c r="B12" s="4" t="s">
        <v>12</v>
      </c>
      <c r="C12" s="4"/>
      <c r="D12" s="13"/>
      <c r="E12" s="13"/>
      <c r="F12" s="13"/>
      <c r="G12" s="13"/>
      <c r="H12" s="13"/>
    </row>
    <row r="13" spans="1:8" ht="24.75" customHeight="1">
      <c r="A13" s="16" t="s">
        <v>44</v>
      </c>
      <c r="B13" s="4" t="s">
        <v>12</v>
      </c>
      <c r="C13" s="4"/>
      <c r="D13" s="13"/>
      <c r="E13" s="13"/>
      <c r="F13" s="13"/>
      <c r="G13" s="13"/>
      <c r="H13" s="13"/>
    </row>
    <row r="14" spans="1:8" ht="24.75" customHeight="1">
      <c r="A14" s="16" t="s">
        <v>49</v>
      </c>
      <c r="B14" s="4" t="s">
        <v>12</v>
      </c>
      <c r="C14" s="4"/>
      <c r="D14" s="13"/>
      <c r="E14" s="13"/>
      <c r="F14" s="13"/>
      <c r="G14" s="13"/>
      <c r="H14" s="13"/>
    </row>
    <row r="15" spans="1:8" ht="24.75" customHeight="1">
      <c r="A15" s="16" t="s">
        <v>18</v>
      </c>
      <c r="B15" s="25" t="s">
        <v>18</v>
      </c>
      <c r="C15" s="17"/>
      <c r="D15" s="18"/>
      <c r="E15" s="18"/>
      <c r="F15" s="18"/>
      <c r="G15" s="18"/>
      <c r="H15" s="18"/>
    </row>
    <row r="16" spans="2:8" ht="16.5" customHeight="1">
      <c r="B16" s="497" t="s">
        <v>56</v>
      </c>
      <c r="C16" s="497"/>
      <c r="D16" s="26"/>
      <c r="E16" s="499" t="s">
        <v>19</v>
      </c>
      <c r="F16" s="499"/>
      <c r="G16" s="499"/>
      <c r="H16" s="499"/>
    </row>
    <row r="17" spans="2:8" ht="15.75" customHeight="1">
      <c r="B17" s="497"/>
      <c r="C17" s="497"/>
      <c r="D17" s="26"/>
      <c r="E17" s="500" t="s">
        <v>38</v>
      </c>
      <c r="F17" s="500"/>
      <c r="G17" s="500"/>
      <c r="H17" s="500"/>
    </row>
    <row r="18" spans="2:8" s="27" customFormat="1" ht="15.75" customHeight="1">
      <c r="B18" s="497"/>
      <c r="C18" s="497"/>
      <c r="D18" s="28"/>
      <c r="E18" s="501" t="s">
        <v>55</v>
      </c>
      <c r="F18" s="501"/>
      <c r="G18" s="501"/>
      <c r="H18" s="501"/>
    </row>
    <row r="20" ht="15.75">
      <c r="B20" s="19"/>
    </row>
    <row r="22" ht="15.75" hidden="1">
      <c r="A22" s="20" t="s">
        <v>41</v>
      </c>
    </row>
    <row r="23" spans="1:3" ht="15.75" hidden="1">
      <c r="A23" s="21"/>
      <c r="B23" s="498" t="s">
        <v>50</v>
      </c>
      <c r="C23" s="498"/>
    </row>
    <row r="24" spans="1:8" ht="15.75" customHeight="1" hidden="1">
      <c r="A24" s="22" t="s">
        <v>25</v>
      </c>
      <c r="B24" s="492" t="s">
        <v>53</v>
      </c>
      <c r="C24" s="492"/>
      <c r="D24" s="22"/>
      <c r="E24" s="22"/>
      <c r="F24" s="22"/>
      <c r="G24" s="22"/>
      <c r="H24" s="22"/>
    </row>
    <row r="25" spans="1:8" ht="15" customHeight="1" hidden="1">
      <c r="A25" s="22"/>
      <c r="B25" s="492" t="s">
        <v>54</v>
      </c>
      <c r="C25" s="492"/>
      <c r="D25" s="492"/>
      <c r="E25" s="22"/>
      <c r="F25" s="22"/>
      <c r="G25" s="22"/>
      <c r="H25" s="22"/>
    </row>
    <row r="26" spans="2:3" ht="15.75">
      <c r="B26" s="23"/>
      <c r="C26" s="23"/>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682" t="s">
        <v>229</v>
      </c>
      <c r="B1" s="682"/>
      <c r="C1" s="682"/>
      <c r="D1" s="685" t="s">
        <v>341</v>
      </c>
      <c r="E1" s="685"/>
      <c r="F1" s="685"/>
      <c r="G1" s="685"/>
      <c r="H1" s="685"/>
      <c r="I1" s="685"/>
      <c r="J1" s="191" t="s">
        <v>342</v>
      </c>
      <c r="K1" s="322"/>
      <c r="L1" s="322"/>
    </row>
    <row r="2" spans="1:12" ht="18.75" customHeight="1">
      <c r="A2" s="683" t="s">
        <v>300</v>
      </c>
      <c r="B2" s="683"/>
      <c r="C2" s="683"/>
      <c r="D2" s="775" t="s">
        <v>230</v>
      </c>
      <c r="E2" s="775"/>
      <c r="F2" s="775"/>
      <c r="G2" s="775"/>
      <c r="H2" s="775"/>
      <c r="I2" s="775"/>
      <c r="J2" s="682" t="s">
        <v>343</v>
      </c>
      <c r="K2" s="682"/>
      <c r="L2" s="682"/>
    </row>
    <row r="3" spans="1:12" ht="17.25">
      <c r="A3" s="683" t="s">
        <v>252</v>
      </c>
      <c r="B3" s="683"/>
      <c r="C3" s="683"/>
      <c r="D3" s="776" t="s">
        <v>344</v>
      </c>
      <c r="E3" s="777"/>
      <c r="F3" s="777"/>
      <c r="G3" s="777"/>
      <c r="H3" s="777"/>
      <c r="I3" s="777"/>
      <c r="J3" s="194" t="s">
        <v>360</v>
      </c>
      <c r="K3" s="194"/>
      <c r="L3" s="194"/>
    </row>
    <row r="4" spans="1:12" ht="15.75">
      <c r="A4" s="772" t="s">
        <v>345</v>
      </c>
      <c r="B4" s="772"/>
      <c r="C4" s="772"/>
      <c r="D4" s="773"/>
      <c r="E4" s="773"/>
      <c r="F4" s="773"/>
      <c r="G4" s="773"/>
      <c r="H4" s="773"/>
      <c r="I4" s="773"/>
      <c r="J4" s="692" t="s">
        <v>302</v>
      </c>
      <c r="K4" s="692"/>
      <c r="L4" s="692"/>
    </row>
    <row r="5" spans="1:13" ht="15.75">
      <c r="A5" s="324"/>
      <c r="B5" s="324"/>
      <c r="C5" s="325"/>
      <c r="D5" s="325"/>
      <c r="E5" s="193"/>
      <c r="J5" s="326" t="s">
        <v>346</v>
      </c>
      <c r="K5" s="241"/>
      <c r="L5" s="241"/>
      <c r="M5" s="241"/>
    </row>
    <row r="6" spans="1:13" s="329" customFormat="1" ht="24.75" customHeight="1">
      <c r="A6" s="766" t="s">
        <v>57</v>
      </c>
      <c r="B6" s="767"/>
      <c r="C6" s="764" t="s">
        <v>347</v>
      </c>
      <c r="D6" s="764"/>
      <c r="E6" s="764"/>
      <c r="F6" s="764"/>
      <c r="G6" s="764"/>
      <c r="H6" s="764"/>
      <c r="I6" s="764" t="s">
        <v>231</v>
      </c>
      <c r="J6" s="764"/>
      <c r="K6" s="764"/>
      <c r="L6" s="764"/>
      <c r="M6" s="328"/>
    </row>
    <row r="7" spans="1:13" s="329" customFormat="1" ht="17.25" customHeight="1">
      <c r="A7" s="768"/>
      <c r="B7" s="769"/>
      <c r="C7" s="764" t="s">
        <v>31</v>
      </c>
      <c r="D7" s="764"/>
      <c r="E7" s="764" t="s">
        <v>7</v>
      </c>
      <c r="F7" s="764"/>
      <c r="G7" s="764"/>
      <c r="H7" s="764"/>
      <c r="I7" s="764" t="s">
        <v>232</v>
      </c>
      <c r="J7" s="764"/>
      <c r="K7" s="764" t="s">
        <v>233</v>
      </c>
      <c r="L7" s="764"/>
      <c r="M7" s="328"/>
    </row>
    <row r="8" spans="1:12" s="329" customFormat="1" ht="27.75" customHeight="1">
      <c r="A8" s="768"/>
      <c r="B8" s="769"/>
      <c r="C8" s="764"/>
      <c r="D8" s="764"/>
      <c r="E8" s="764" t="s">
        <v>234</v>
      </c>
      <c r="F8" s="764"/>
      <c r="G8" s="764" t="s">
        <v>235</v>
      </c>
      <c r="H8" s="764"/>
      <c r="I8" s="764"/>
      <c r="J8" s="764"/>
      <c r="K8" s="764"/>
      <c r="L8" s="764"/>
    </row>
    <row r="9" spans="1:12" s="329" customFormat="1" ht="24.75" customHeight="1">
      <c r="A9" s="770"/>
      <c r="B9" s="771"/>
      <c r="C9" s="327" t="s">
        <v>236</v>
      </c>
      <c r="D9" s="327" t="s">
        <v>9</v>
      </c>
      <c r="E9" s="327" t="s">
        <v>3</v>
      </c>
      <c r="F9" s="327" t="s">
        <v>237</v>
      </c>
      <c r="G9" s="327" t="s">
        <v>3</v>
      </c>
      <c r="H9" s="327" t="s">
        <v>237</v>
      </c>
      <c r="I9" s="327" t="s">
        <v>3</v>
      </c>
      <c r="J9" s="327" t="s">
        <v>237</v>
      </c>
      <c r="K9" s="327" t="s">
        <v>3</v>
      </c>
      <c r="L9" s="327" t="s">
        <v>237</v>
      </c>
    </row>
    <row r="10" spans="1:12" s="331" customFormat="1" ht="15.75">
      <c r="A10" s="668" t="s">
        <v>6</v>
      </c>
      <c r="B10" s="669"/>
      <c r="C10" s="330">
        <v>1</v>
      </c>
      <c r="D10" s="330">
        <v>2</v>
      </c>
      <c r="E10" s="330">
        <v>3</v>
      </c>
      <c r="F10" s="330">
        <v>4</v>
      </c>
      <c r="G10" s="330">
        <v>5</v>
      </c>
      <c r="H10" s="330">
        <v>6</v>
      </c>
      <c r="I10" s="330">
        <v>7</v>
      </c>
      <c r="J10" s="330">
        <v>8</v>
      </c>
      <c r="K10" s="330">
        <v>9</v>
      </c>
      <c r="L10" s="330">
        <v>10</v>
      </c>
    </row>
    <row r="11" spans="1:12" s="331" customFormat="1" ht="30.75" customHeight="1">
      <c r="A11" s="661" t="s">
        <v>297</v>
      </c>
      <c r="B11" s="662"/>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673" t="s">
        <v>298</v>
      </c>
      <c r="B12" s="674"/>
      <c r="C12" s="249">
        <v>0</v>
      </c>
      <c r="D12" s="249">
        <v>0</v>
      </c>
      <c r="E12" s="249">
        <v>0</v>
      </c>
      <c r="F12" s="249">
        <v>0</v>
      </c>
      <c r="G12" s="249">
        <v>0</v>
      </c>
      <c r="H12" s="249">
        <v>0</v>
      </c>
      <c r="I12" s="249">
        <v>0</v>
      </c>
      <c r="J12" s="249">
        <v>0</v>
      </c>
      <c r="K12" s="249">
        <v>0</v>
      </c>
      <c r="L12" s="249">
        <v>0</v>
      </c>
    </row>
    <row r="13" spans="1:32" s="331" customFormat="1" ht="17.25" customHeight="1">
      <c r="A13" s="675" t="s">
        <v>30</v>
      </c>
      <c r="B13" s="676"/>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80</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17</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267</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299</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270</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271</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272</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273</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278</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280</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281</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282</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284</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679" t="s">
        <v>285</v>
      </c>
      <c r="C28" s="679"/>
      <c r="D28" s="679"/>
      <c r="E28" s="204"/>
      <c r="F28" s="258"/>
      <c r="G28" s="258"/>
      <c r="H28" s="678" t="s">
        <v>285</v>
      </c>
      <c r="I28" s="678"/>
      <c r="J28" s="678"/>
      <c r="K28" s="678"/>
      <c r="L28" s="678"/>
      <c r="AG28" s="192" t="s">
        <v>286</v>
      </c>
      <c r="AI28" s="190">
        <f>82/88</f>
        <v>0.9318181818181818</v>
      </c>
    </row>
    <row r="29" spans="1:12" s="192" customFormat="1" ht="19.5" customHeight="1">
      <c r="A29" s="202"/>
      <c r="B29" s="680" t="s">
        <v>238</v>
      </c>
      <c r="C29" s="680"/>
      <c r="D29" s="680"/>
      <c r="E29" s="204"/>
      <c r="F29" s="205"/>
      <c r="G29" s="205"/>
      <c r="H29" s="663" t="s">
        <v>156</v>
      </c>
      <c r="I29" s="663"/>
      <c r="J29" s="663"/>
      <c r="K29" s="663"/>
      <c r="L29" s="663"/>
    </row>
    <row r="30" spans="1:12" s="196" customFormat="1" ht="15" customHeight="1">
      <c r="A30" s="202"/>
      <c r="B30" s="765"/>
      <c r="C30" s="765"/>
      <c r="D30" s="765"/>
      <c r="E30" s="204"/>
      <c r="F30" s="205"/>
      <c r="G30" s="205"/>
      <c r="H30" s="637"/>
      <c r="I30" s="637"/>
      <c r="J30" s="637"/>
      <c r="K30" s="637"/>
      <c r="L30" s="637"/>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9.5">
      <c r="B33" s="763" t="s">
        <v>289</v>
      </c>
      <c r="C33" s="763"/>
      <c r="D33" s="763"/>
      <c r="E33" s="336"/>
      <c r="F33" s="336"/>
      <c r="G33" s="336"/>
      <c r="H33" s="336"/>
      <c r="I33" s="336"/>
      <c r="J33" s="337" t="s">
        <v>289</v>
      </c>
      <c r="K33" s="336"/>
      <c r="L33" s="336"/>
    </row>
    <row r="34" spans="2:12" ht="18.75">
      <c r="B34" s="336"/>
      <c r="C34" s="336"/>
      <c r="D34" s="336"/>
      <c r="E34" s="336"/>
      <c r="F34" s="336"/>
      <c r="G34" s="336"/>
      <c r="H34" s="336"/>
      <c r="I34" s="336"/>
      <c r="J34" s="336"/>
      <c r="K34" s="336"/>
      <c r="L34" s="336"/>
    </row>
    <row r="35" spans="2:12" ht="18.75">
      <c r="B35" s="336"/>
      <c r="C35" s="336"/>
      <c r="D35" s="336"/>
      <c r="E35" s="336"/>
      <c r="F35" s="336"/>
      <c r="G35" s="336"/>
      <c r="H35" s="336"/>
      <c r="I35" s="336"/>
      <c r="J35" s="336"/>
      <c r="K35" s="336"/>
      <c r="L35" s="336"/>
    </row>
    <row r="36" spans="1:12" s="184" customFormat="1" ht="18.75" hidden="1">
      <c r="A36" s="235" t="s">
        <v>39</v>
      </c>
      <c r="B36" s="186"/>
      <c r="C36" s="186"/>
      <c r="D36" s="186"/>
      <c r="E36" s="186"/>
      <c r="F36" s="186"/>
      <c r="G36" s="186"/>
      <c r="H36" s="186"/>
      <c r="I36" s="186"/>
      <c r="J36" s="186"/>
      <c r="K36" s="338"/>
      <c r="L36" s="186"/>
    </row>
    <row r="37" spans="1:15" s="184" customFormat="1" ht="15" customHeight="1" hidden="1">
      <c r="A37" s="188"/>
      <c r="B37" s="774" t="s">
        <v>239</v>
      </c>
      <c r="C37" s="774"/>
      <c r="D37" s="774"/>
      <c r="E37" s="774"/>
      <c r="F37" s="774"/>
      <c r="G37" s="774"/>
      <c r="H37" s="774"/>
      <c r="I37" s="774"/>
      <c r="J37" s="774"/>
      <c r="K37" s="339"/>
      <c r="L37" s="294"/>
      <c r="M37" s="265"/>
      <c r="N37" s="265"/>
      <c r="O37" s="265"/>
    </row>
    <row r="38" spans="2:12" s="184" customFormat="1" ht="18.75" hidden="1">
      <c r="B38" s="236" t="s">
        <v>240</v>
      </c>
      <c r="C38" s="186"/>
      <c r="D38" s="186"/>
      <c r="E38" s="186"/>
      <c r="F38" s="186"/>
      <c r="G38" s="186"/>
      <c r="H38" s="186"/>
      <c r="I38" s="186"/>
      <c r="J38" s="186"/>
      <c r="K38" s="338"/>
      <c r="L38" s="186"/>
    </row>
    <row r="39" spans="2:12" ht="18.75" hidden="1">
      <c r="B39" s="340" t="s">
        <v>241</v>
      </c>
      <c r="C39" s="336"/>
      <c r="D39" s="336"/>
      <c r="E39" s="336"/>
      <c r="F39" s="336"/>
      <c r="G39" s="336"/>
      <c r="H39" s="336"/>
      <c r="I39" s="336"/>
      <c r="J39" s="336"/>
      <c r="K39" s="336"/>
      <c r="L39" s="336"/>
    </row>
    <row r="40" spans="2:12" ht="18.75" hidden="1">
      <c r="B40" s="336"/>
      <c r="C40" s="336"/>
      <c r="D40" s="336"/>
      <c r="E40" s="336"/>
      <c r="F40" s="336"/>
      <c r="G40" s="336"/>
      <c r="H40" s="336"/>
      <c r="I40" s="336"/>
      <c r="J40" s="336"/>
      <c r="K40" s="336"/>
      <c r="L40" s="336"/>
    </row>
    <row r="41" spans="2:13" ht="18.75">
      <c r="B41" s="521" t="s">
        <v>331</v>
      </c>
      <c r="C41" s="521"/>
      <c r="D41" s="521"/>
      <c r="E41" s="210"/>
      <c r="F41" s="210"/>
      <c r="G41" s="182"/>
      <c r="H41" s="522" t="s">
        <v>247</v>
      </c>
      <c r="I41" s="522"/>
      <c r="J41" s="522"/>
      <c r="K41" s="522"/>
      <c r="L41" s="522"/>
      <c r="M41" s="163"/>
    </row>
    <row r="42" spans="2:12" ht="18.75">
      <c r="B42" s="336"/>
      <c r="C42" s="336"/>
      <c r="D42" s="336"/>
      <c r="E42" s="336"/>
      <c r="F42" s="336"/>
      <c r="G42" s="336"/>
      <c r="H42" s="336"/>
      <c r="I42" s="336"/>
      <c r="J42" s="336"/>
      <c r="K42" s="336"/>
      <c r="L42" s="336"/>
    </row>
  </sheetData>
  <sheetProtection/>
  <mergeCells count="33">
    <mergeCell ref="A1:C1"/>
    <mergeCell ref="D1:I1"/>
    <mergeCell ref="D2:I2"/>
    <mergeCell ref="D3:I3"/>
    <mergeCell ref="A2:C2"/>
    <mergeCell ref="A3:C3"/>
    <mergeCell ref="J4:L4"/>
    <mergeCell ref="B41:D41"/>
    <mergeCell ref="H41:L41"/>
    <mergeCell ref="C6:H6"/>
    <mergeCell ref="A4:C4"/>
    <mergeCell ref="D4:I4"/>
    <mergeCell ref="B37:J37"/>
    <mergeCell ref="C7:D8"/>
    <mergeCell ref="E7:H7"/>
    <mergeCell ref="I6:L6"/>
    <mergeCell ref="J2:L2"/>
    <mergeCell ref="B30:D30"/>
    <mergeCell ref="B29:D29"/>
    <mergeCell ref="A6:B9"/>
    <mergeCell ref="B28:D28"/>
    <mergeCell ref="E8:F8"/>
    <mergeCell ref="G8:H8"/>
    <mergeCell ref="I7:J8"/>
    <mergeCell ref="A10:B10"/>
    <mergeCell ref="H28:L28"/>
    <mergeCell ref="H29:L29"/>
    <mergeCell ref="A13:B13"/>
    <mergeCell ref="B33:D33"/>
    <mergeCell ref="K7:L8"/>
    <mergeCell ref="H30:L30"/>
    <mergeCell ref="A12:B12"/>
    <mergeCell ref="A11:B11"/>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778" t="s">
        <v>373</v>
      </c>
      <c r="M1" s="779"/>
      <c r="N1" s="779"/>
      <c r="O1" s="365"/>
      <c r="P1" s="365"/>
      <c r="Q1" s="365"/>
      <c r="R1" s="365"/>
      <c r="S1" s="365"/>
      <c r="T1" s="365"/>
      <c r="U1" s="365"/>
      <c r="V1" s="365"/>
      <c r="W1" s="365"/>
      <c r="X1" s="365"/>
      <c r="Y1" s="366"/>
    </row>
    <row r="2" spans="11:17" ht="34.5" customHeight="1">
      <c r="K2" s="349"/>
      <c r="L2" s="780" t="s">
        <v>380</v>
      </c>
      <c r="M2" s="781"/>
      <c r="N2" s="782"/>
      <c r="O2" s="29"/>
      <c r="P2" s="351"/>
      <c r="Q2" s="347"/>
    </row>
    <row r="3" spans="11:18" ht="31.5" customHeight="1">
      <c r="K3" s="349"/>
      <c r="L3" s="354" t="s">
        <v>389</v>
      </c>
      <c r="M3" s="355">
        <f>'06'!C11</f>
        <v>2042</v>
      </c>
      <c r="N3" s="355"/>
      <c r="O3" s="355"/>
      <c r="P3" s="352"/>
      <c r="Q3" s="348"/>
      <c r="R3" s="345"/>
    </row>
    <row r="4" spans="11:18" ht="30" customHeight="1">
      <c r="K4" s="349"/>
      <c r="L4" s="356" t="s">
        <v>374</v>
      </c>
      <c r="M4" s="357">
        <f>'06'!D11</f>
        <v>534</v>
      </c>
      <c r="N4" s="355"/>
      <c r="O4" s="355"/>
      <c r="P4" s="352"/>
      <c r="Q4" s="348"/>
      <c r="R4" s="345"/>
    </row>
    <row r="5" spans="11:18" ht="31.5" customHeight="1">
      <c r="K5" s="349"/>
      <c r="L5" s="356" t="s">
        <v>375</v>
      </c>
      <c r="M5" s="357">
        <f>'06'!E11</f>
        <v>1508</v>
      </c>
      <c r="N5" s="355"/>
      <c r="O5" s="355"/>
      <c r="P5" s="352"/>
      <c r="Q5" s="348"/>
      <c r="R5" s="345"/>
    </row>
    <row r="6" spans="11:18" ht="27" customHeight="1">
      <c r="K6" s="349"/>
      <c r="L6" s="354" t="s">
        <v>376</v>
      </c>
      <c r="M6" s="355">
        <f>'06'!F11</f>
        <v>18</v>
      </c>
      <c r="N6" s="355"/>
      <c r="O6" s="355"/>
      <c r="P6" s="352"/>
      <c r="Q6" s="348"/>
      <c r="R6" s="345"/>
    </row>
    <row r="7" spans="11:18" s="342" customFormat="1" ht="30" customHeight="1">
      <c r="K7" s="350"/>
      <c r="L7" s="358" t="s">
        <v>391</v>
      </c>
      <c r="M7" s="355">
        <f>'06'!H11</f>
        <v>2024</v>
      </c>
      <c r="N7" s="355"/>
      <c r="O7" s="355"/>
      <c r="P7" s="352"/>
      <c r="Q7" s="348"/>
      <c r="R7" s="345"/>
    </row>
    <row r="8" spans="11:18" ht="30.75" customHeight="1">
      <c r="K8" s="349"/>
      <c r="L8" s="359" t="s">
        <v>390</v>
      </c>
      <c r="M8" s="360">
        <f>'[7]M6 Tong hop Viec CHV '!$C$12</f>
        <v>1489</v>
      </c>
      <c r="N8" s="355"/>
      <c r="O8" s="355"/>
      <c r="P8" s="352"/>
      <c r="Q8" s="348"/>
      <c r="R8" s="345"/>
    </row>
    <row r="9" spans="11:18" ht="33" customHeight="1">
      <c r="K9" s="349"/>
      <c r="L9" s="367" t="s">
        <v>393</v>
      </c>
      <c r="M9" s="368">
        <f>(M7-M8)/M8</f>
        <v>0.3593015446608462</v>
      </c>
      <c r="N9" s="355"/>
      <c r="O9" s="355"/>
      <c r="P9" s="352"/>
      <c r="Q9" s="348"/>
      <c r="R9" s="345"/>
    </row>
    <row r="10" spans="11:18" ht="33" customHeight="1">
      <c r="K10" s="349"/>
      <c r="L10" s="354" t="s">
        <v>392</v>
      </c>
      <c r="M10" s="355">
        <f>'06'!I11</f>
        <v>1605</v>
      </c>
      <c r="N10" s="355" t="s">
        <v>377</v>
      </c>
      <c r="O10" s="361">
        <f>M10/M7</f>
        <v>0.7929841897233202</v>
      </c>
      <c r="P10" s="352"/>
      <c r="Q10" s="348"/>
      <c r="R10" s="345"/>
    </row>
    <row r="11" spans="11:18" ht="22.5" customHeight="1">
      <c r="K11" s="349"/>
      <c r="L11" s="354" t="s">
        <v>394</v>
      </c>
      <c r="M11" s="355">
        <f>'06'!Q11</f>
        <v>419</v>
      </c>
      <c r="N11" s="355" t="s">
        <v>377</v>
      </c>
      <c r="O11" s="361">
        <f>M11/M7</f>
        <v>0.20701581027667984</v>
      </c>
      <c r="P11" s="352"/>
      <c r="Q11" s="348"/>
      <c r="R11" s="345"/>
    </row>
    <row r="12" spans="11:18" ht="34.5" customHeight="1">
      <c r="K12" s="349"/>
      <c r="L12" s="354" t="s">
        <v>395</v>
      </c>
      <c r="M12" s="355">
        <f>'06'!J11+'06'!K11</f>
        <v>1357</v>
      </c>
      <c r="N12" s="354"/>
      <c r="O12" s="354"/>
      <c r="P12" s="346"/>
      <c r="R12" s="346"/>
    </row>
    <row r="13" spans="11:18" ht="33.75" customHeight="1">
      <c r="K13" s="349"/>
      <c r="L13" s="354" t="s">
        <v>396</v>
      </c>
      <c r="M13" s="361">
        <f>M12/M7</f>
        <v>0.6704545454545454</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397</v>
      </c>
      <c r="M16" s="360">
        <f>'[7]M6 Tong hop Viec CHV '!$H$12+'[7]M6 Tong hop Viec CHV '!$I$12+'[7]M6 Tong hop Viec CHV '!$K$12</f>
        <v>749</v>
      </c>
      <c r="N16" s="355"/>
      <c r="O16" s="355"/>
      <c r="P16" s="352"/>
      <c r="R16" s="346"/>
    </row>
    <row r="17" spans="11:18" ht="24.75" customHeight="1">
      <c r="K17" s="349"/>
      <c r="L17" s="367" t="s">
        <v>398</v>
      </c>
      <c r="M17" s="362">
        <f>M16/M8</f>
        <v>0.5030221625251847</v>
      </c>
      <c r="N17" s="355"/>
      <c r="O17" s="355"/>
      <c r="P17" s="352"/>
      <c r="R17" s="346"/>
    </row>
    <row r="18" spans="11:18" ht="26.25" customHeight="1">
      <c r="K18" s="349"/>
      <c r="L18" s="367" t="s">
        <v>378</v>
      </c>
      <c r="M18" s="368">
        <f>M13-M17</f>
        <v>0.1674323829293607</v>
      </c>
      <c r="N18" s="355"/>
      <c r="O18" s="355"/>
      <c r="P18" s="352"/>
      <c r="R18" s="346"/>
    </row>
    <row r="19" spans="11:18" ht="24.75" customHeight="1">
      <c r="K19" s="349"/>
      <c r="L19" s="354" t="s">
        <v>399</v>
      </c>
      <c r="M19" s="355">
        <f>'06'!J11</f>
        <v>1317</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400</v>
      </c>
      <c r="M26" s="361">
        <f>M19/'06'!I11</f>
        <v>0.8205607476635514</v>
      </c>
      <c r="N26" s="355"/>
      <c r="O26" s="355"/>
      <c r="P26" s="352"/>
      <c r="R26" s="346"/>
    </row>
    <row r="27" spans="11:18" ht="24.75" customHeight="1">
      <c r="K27" s="349"/>
      <c r="L27" s="359" t="s">
        <v>401</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402</v>
      </c>
      <c r="M30" s="361">
        <f>M26-M27</f>
        <v>0.1478988771599542</v>
      </c>
      <c r="N30" s="355"/>
      <c r="O30" s="355"/>
      <c r="P30" s="352"/>
      <c r="R30" s="346"/>
    </row>
    <row r="31" spans="11:18" ht="24.75" customHeight="1">
      <c r="K31" s="349"/>
      <c r="L31" s="354" t="s">
        <v>403</v>
      </c>
      <c r="M31" s="355">
        <f>'06'!R11</f>
        <v>667</v>
      </c>
      <c r="N31" s="355"/>
      <c r="O31" s="355"/>
      <c r="P31" s="352"/>
      <c r="R31" s="346"/>
    </row>
    <row r="32" spans="11:18" ht="24.75" customHeight="1">
      <c r="K32" s="349"/>
      <c r="L32" s="359" t="s">
        <v>404</v>
      </c>
      <c r="M32" s="360">
        <f>'[7]M6 Tong hop Viec CHV '!$R$12</f>
        <v>719</v>
      </c>
      <c r="N32" s="355"/>
      <c r="O32" s="355"/>
      <c r="P32" s="352"/>
      <c r="R32" s="346"/>
    </row>
    <row r="33" spans="11:18" ht="24.75" customHeight="1">
      <c r="K33" s="349"/>
      <c r="L33" s="367" t="s">
        <v>405</v>
      </c>
      <c r="M33" s="369">
        <f>M31-M32</f>
        <v>-52</v>
      </c>
      <c r="N33" s="369" t="s">
        <v>379</v>
      </c>
      <c r="O33" s="368">
        <f>(M31-M32)/M32</f>
        <v>-0.07232267037552156</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381</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406</v>
      </c>
      <c r="M42" s="355">
        <f>'07'!C11</f>
        <v>60911271</v>
      </c>
      <c r="N42" s="355"/>
      <c r="O42" s="355"/>
      <c r="P42" s="346"/>
      <c r="R42" s="346"/>
    </row>
    <row r="43" spans="11:18" ht="24.75" customHeight="1">
      <c r="K43" s="349"/>
      <c r="L43" s="363" t="s">
        <v>100</v>
      </c>
      <c r="M43" s="355">
        <f>'07'!D11</f>
        <v>33764667</v>
      </c>
      <c r="N43" s="355"/>
      <c r="O43" s="355"/>
      <c r="P43" s="346"/>
      <c r="R43" s="346"/>
    </row>
    <row r="44" spans="11:18" ht="24.75" customHeight="1">
      <c r="K44" s="349"/>
      <c r="L44" s="363" t="s">
        <v>375</v>
      </c>
      <c r="M44" s="355">
        <f>'07'!E11</f>
        <v>27146604</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407</v>
      </c>
      <c r="M47" s="355">
        <f>'07'!F11</f>
        <v>3559666</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408</v>
      </c>
      <c r="M50" s="355">
        <f>'07'!H11</f>
        <v>57351605</v>
      </c>
      <c r="N50" s="355"/>
      <c r="O50" s="355"/>
      <c r="P50" s="346"/>
      <c r="R50" s="346"/>
    </row>
    <row r="51" spans="11:18" ht="24.75" customHeight="1">
      <c r="K51" s="349"/>
      <c r="L51" s="364" t="s">
        <v>409</v>
      </c>
      <c r="M51" s="360">
        <f>'[7]M7 Thop tien CHV'!$C$12</f>
        <v>54227822.442</v>
      </c>
      <c r="N51" s="355"/>
      <c r="O51" s="355"/>
      <c r="P51" s="346"/>
      <c r="R51" s="346"/>
    </row>
    <row r="52" spans="11:18" ht="24.75" customHeight="1">
      <c r="K52" s="349"/>
      <c r="L52" s="377" t="s">
        <v>382</v>
      </c>
      <c r="M52" s="369">
        <f>M50-M51</f>
        <v>3123782.5579999983</v>
      </c>
      <c r="N52" s="355"/>
      <c r="O52" s="355"/>
      <c r="P52" s="346"/>
      <c r="R52" s="346"/>
    </row>
    <row r="53" spans="11:18" ht="24.75" customHeight="1">
      <c r="K53" s="349"/>
      <c r="L53" s="377" t="s">
        <v>383</v>
      </c>
      <c r="M53" s="368">
        <f>(M52/M51)</f>
        <v>0.057604794316442935</v>
      </c>
      <c r="N53" s="355"/>
      <c r="O53" s="355"/>
      <c r="P53" s="346"/>
      <c r="R53" s="346"/>
    </row>
    <row r="54" spans="11:18" ht="24.75" customHeight="1">
      <c r="K54" s="349"/>
      <c r="L54" s="363" t="s">
        <v>410</v>
      </c>
      <c r="M54" s="355">
        <f>'07'!I11</f>
        <v>32050960</v>
      </c>
      <c r="N54" s="355" t="s">
        <v>384</v>
      </c>
      <c r="O54" s="361">
        <f>'07'!I11/'07'!H11</f>
        <v>0.5588502710604176</v>
      </c>
      <c r="P54" s="346"/>
      <c r="R54" s="346"/>
    </row>
    <row r="55" spans="11:18" ht="24.75" customHeight="1">
      <c r="K55" s="349"/>
      <c r="L55" s="363" t="s">
        <v>411</v>
      </c>
      <c r="M55" s="355">
        <f>'07'!R11</f>
        <v>25300645</v>
      </c>
      <c r="N55" s="355" t="s">
        <v>384</v>
      </c>
      <c r="O55" s="361">
        <f>'07'!R11/'07'!H11</f>
        <v>0.44114972893958243</v>
      </c>
      <c r="P55" s="346"/>
      <c r="R55" s="346"/>
    </row>
    <row r="56" spans="11:18" ht="24.75" customHeight="1">
      <c r="K56" s="349"/>
      <c r="L56" s="363" t="s">
        <v>412</v>
      </c>
      <c r="M56" s="355">
        <f>'07'!J11+'07'!K11+'07'!L11</f>
        <v>18087037</v>
      </c>
      <c r="N56" s="355" t="s">
        <v>384</v>
      </c>
      <c r="O56" s="361">
        <f>M56/'07'!H11</f>
        <v>0.315371069388555</v>
      </c>
      <c r="P56" s="346"/>
      <c r="R56" s="346"/>
    </row>
    <row r="57" spans="11:18" ht="24.75" customHeight="1">
      <c r="K57" s="349"/>
      <c r="L57" s="364" t="s">
        <v>413</v>
      </c>
      <c r="M57" s="360">
        <f>'[7]M7 Thop tien CHV'!$H$12+'[7]M7 Thop tien CHV'!$I$12+'[7]M7 Thop tien CHV'!$K$12</f>
        <v>2217726.5</v>
      </c>
      <c r="N57" s="360" t="s">
        <v>384</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414</v>
      </c>
      <c r="M60" s="368">
        <f>O56-O57</f>
        <v>0.27447459964053966</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415</v>
      </c>
      <c r="M63" s="355">
        <f>'07'!J11</f>
        <v>15589340</v>
      </c>
      <c r="N63" s="355" t="s">
        <v>385</v>
      </c>
      <c r="O63" s="361">
        <f>'07'!J11/'07'!I11</f>
        <v>0.4863922952697829</v>
      </c>
      <c r="P63" s="346"/>
      <c r="R63" s="346"/>
    </row>
    <row r="64" spans="11:16" ht="24.75" customHeight="1">
      <c r="K64" s="349"/>
      <c r="L64" s="364" t="s">
        <v>416</v>
      </c>
      <c r="M64" s="360">
        <f>'[7]M7 Thop tien CHV'!$H$12</f>
        <v>2212774.5</v>
      </c>
      <c r="N64" s="360" t="s">
        <v>386</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417</v>
      </c>
      <c r="M68" s="368">
        <f>O63-O64</f>
        <v>0.4721487939499692</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418</v>
      </c>
      <c r="M72" s="355">
        <f>'07'!S11</f>
        <v>39264568</v>
      </c>
      <c r="N72" s="355"/>
      <c r="O72" s="355"/>
      <c r="P72" s="346"/>
    </row>
    <row r="73" spans="11:16" ht="24.75" customHeight="1">
      <c r="K73" s="349"/>
      <c r="L73" s="364" t="s">
        <v>419</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387</v>
      </c>
      <c r="M76" s="369">
        <f>M72-M73</f>
        <v>-8862242.362000003</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388</v>
      </c>
      <c r="M79" s="368">
        <f>M76/M73</f>
        <v>-0.18414356354264977</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B12" sqref="B12"/>
    </sheetView>
  </sheetViews>
  <sheetFormatPr defaultColWidth="9.00390625" defaultRowHeight="15.75"/>
  <cols>
    <col min="1" max="1" width="23.50390625" style="0" customWidth="1"/>
    <col min="2" max="2" width="66.125" style="0" customWidth="1"/>
  </cols>
  <sheetData>
    <row r="2" spans="1:2" ht="62.25" customHeight="1">
      <c r="A2" s="783" t="s">
        <v>434</v>
      </c>
      <c r="B2" s="783"/>
    </row>
    <row r="3" spans="1:2" ht="22.5" customHeight="1">
      <c r="A3" s="381" t="s">
        <v>421</v>
      </c>
      <c r="B3" s="386" t="s">
        <v>520</v>
      </c>
    </row>
    <row r="4" spans="1:2" ht="22.5" customHeight="1">
      <c r="A4" s="381" t="s">
        <v>420</v>
      </c>
      <c r="B4" s="382" t="s">
        <v>499</v>
      </c>
    </row>
    <row r="5" spans="1:2" ht="22.5" customHeight="1">
      <c r="A5" s="381" t="s">
        <v>422</v>
      </c>
      <c r="B5" s="384" t="s">
        <v>498</v>
      </c>
    </row>
    <row r="6" spans="1:2" ht="22.5" customHeight="1">
      <c r="A6" s="381" t="s">
        <v>423</v>
      </c>
      <c r="B6" s="476" t="s">
        <v>465</v>
      </c>
    </row>
    <row r="7" spans="1:2" ht="22.5" customHeight="1">
      <c r="A7" s="381" t="s">
        <v>424</v>
      </c>
      <c r="B7" s="384" t="s">
        <v>500</v>
      </c>
    </row>
    <row r="8" spans="1:2" ht="15.75">
      <c r="A8" s="383" t="s">
        <v>425</v>
      </c>
      <c r="B8" s="385" t="s">
        <v>521</v>
      </c>
    </row>
    <row r="10" spans="1:2" ht="62.25" customHeight="1">
      <c r="A10" s="784" t="s">
        <v>435</v>
      </c>
      <c r="B10" s="784"/>
    </row>
    <row r="11" spans="1:2" ht="15.75">
      <c r="A11" s="785" t="s">
        <v>433</v>
      </c>
      <c r="B11" s="785"/>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9"/>
  </sheetPr>
  <dimension ref="A1:T82"/>
  <sheetViews>
    <sheetView showZeros="0" tabSelected="1" zoomScale="85" zoomScaleNormal="85" zoomScaleSheetLayoutView="85" zoomScalePageLayoutView="0" workbookViewId="0" topLeftCell="C1">
      <selection activeCell="T13" sqref="T13"/>
    </sheetView>
  </sheetViews>
  <sheetFormatPr defaultColWidth="9.00390625" defaultRowHeight="15.75"/>
  <cols>
    <col min="1" max="1" width="3.50390625" style="389" customWidth="1"/>
    <col min="2" max="2" width="19.625" style="389" customWidth="1"/>
    <col min="3" max="3" width="7.875" style="389" customWidth="1"/>
    <col min="4" max="18" width="7.375" style="389" customWidth="1"/>
    <col min="19" max="20" width="7.875" style="389" customWidth="1"/>
    <col min="21" max="16384" width="9.00390625" style="389" customWidth="1"/>
  </cols>
  <sheetData>
    <row r="1" spans="1:19" ht="20.25" customHeight="1">
      <c r="A1" s="408" t="s">
        <v>27</v>
      </c>
      <c r="B1" s="408"/>
      <c r="C1" s="408"/>
      <c r="D1" s="409"/>
      <c r="E1" s="787" t="s">
        <v>66</v>
      </c>
      <c r="F1" s="787"/>
      <c r="G1" s="787"/>
      <c r="H1" s="787"/>
      <c r="I1" s="787"/>
      <c r="J1" s="787"/>
      <c r="K1" s="787"/>
      <c r="L1" s="787"/>
      <c r="M1" s="787"/>
      <c r="N1" s="787"/>
      <c r="O1" s="787"/>
      <c r="P1" s="410" t="s">
        <v>427</v>
      </c>
      <c r="Q1" s="410"/>
      <c r="R1" s="410"/>
      <c r="S1" s="410"/>
    </row>
    <row r="2" spans="1:19" ht="17.25" customHeight="1">
      <c r="A2" s="786" t="s">
        <v>243</v>
      </c>
      <c r="B2" s="786"/>
      <c r="C2" s="786"/>
      <c r="D2" s="786"/>
      <c r="E2" s="788" t="s">
        <v>34</v>
      </c>
      <c r="F2" s="788"/>
      <c r="G2" s="788"/>
      <c r="H2" s="788"/>
      <c r="I2" s="788"/>
      <c r="J2" s="788"/>
      <c r="K2" s="788"/>
      <c r="L2" s="788"/>
      <c r="M2" s="788"/>
      <c r="N2" s="788"/>
      <c r="O2" s="788"/>
      <c r="P2" s="803" t="str">
        <f>'Thong tin'!B4</f>
        <v>CTHADS tỉnh Cao Bằng</v>
      </c>
      <c r="Q2" s="803"/>
      <c r="R2" s="803"/>
      <c r="S2" s="803"/>
    </row>
    <row r="3" spans="1:19" ht="19.5" customHeight="1">
      <c r="A3" s="786" t="s">
        <v>244</v>
      </c>
      <c r="B3" s="786"/>
      <c r="C3" s="786"/>
      <c r="D3" s="786"/>
      <c r="E3" s="789" t="str">
        <f>'Thong tin'!B3</f>
        <v>8 tháng / năm 2018</v>
      </c>
      <c r="F3" s="789"/>
      <c r="G3" s="789"/>
      <c r="H3" s="789"/>
      <c r="I3" s="789"/>
      <c r="J3" s="789"/>
      <c r="K3" s="789"/>
      <c r="L3" s="789"/>
      <c r="M3" s="789"/>
      <c r="N3" s="789"/>
      <c r="O3" s="789"/>
      <c r="P3" s="410" t="s">
        <v>428</v>
      </c>
      <c r="Q3" s="408"/>
      <c r="R3" s="410"/>
      <c r="S3" s="410"/>
    </row>
    <row r="4" spans="1:19" ht="14.25" customHeight="1">
      <c r="A4" s="411" t="s">
        <v>122</v>
      </c>
      <c r="B4" s="408"/>
      <c r="C4" s="408"/>
      <c r="D4" s="408"/>
      <c r="E4" s="408"/>
      <c r="F4" s="408"/>
      <c r="G4" s="408"/>
      <c r="H4" s="408"/>
      <c r="I4" s="408"/>
      <c r="J4" s="408"/>
      <c r="K4" s="408"/>
      <c r="L4" s="408"/>
      <c r="M4" s="408"/>
      <c r="N4" s="412"/>
      <c r="O4" s="412"/>
      <c r="P4" s="792" t="s">
        <v>302</v>
      </c>
      <c r="Q4" s="792"/>
      <c r="R4" s="792"/>
      <c r="S4" s="792"/>
    </row>
    <row r="5" spans="1:19" ht="21.75" customHeight="1">
      <c r="A5" s="409"/>
      <c r="B5" s="413"/>
      <c r="C5" s="413"/>
      <c r="D5" s="409"/>
      <c r="E5" s="409"/>
      <c r="F5" s="409"/>
      <c r="G5" s="409"/>
      <c r="H5" s="409"/>
      <c r="I5" s="409"/>
      <c r="J5" s="409"/>
      <c r="K5" s="409"/>
      <c r="L5" s="409"/>
      <c r="M5" s="409"/>
      <c r="N5" s="409"/>
      <c r="O5" s="409"/>
      <c r="P5" s="409"/>
      <c r="Q5" s="414" t="s">
        <v>242</v>
      </c>
      <c r="R5" s="415"/>
      <c r="S5" s="415"/>
    </row>
    <row r="6" spans="1:19" s="390" customFormat="1" ht="19.5" customHeight="1">
      <c r="A6" s="793" t="s">
        <v>57</v>
      </c>
      <c r="B6" s="793"/>
      <c r="C6" s="790" t="s">
        <v>123</v>
      </c>
      <c r="D6" s="790"/>
      <c r="E6" s="790"/>
      <c r="F6" s="790" t="s">
        <v>101</v>
      </c>
      <c r="G6" s="790" t="s">
        <v>124</v>
      </c>
      <c r="H6" s="791" t="s">
        <v>102</v>
      </c>
      <c r="I6" s="791"/>
      <c r="J6" s="791"/>
      <c r="K6" s="791"/>
      <c r="L6" s="791"/>
      <c r="M6" s="791"/>
      <c r="N6" s="791"/>
      <c r="O6" s="791"/>
      <c r="P6" s="791"/>
      <c r="Q6" s="791"/>
      <c r="R6" s="790" t="s">
        <v>248</v>
      </c>
      <c r="S6" s="790" t="s">
        <v>430</v>
      </c>
    </row>
    <row r="7" spans="1:19" s="454" customFormat="1" ht="27" customHeight="1">
      <c r="A7" s="793"/>
      <c r="B7" s="793"/>
      <c r="C7" s="790" t="s">
        <v>42</v>
      </c>
      <c r="D7" s="790" t="s">
        <v>7</v>
      </c>
      <c r="E7" s="790"/>
      <c r="F7" s="790"/>
      <c r="G7" s="790"/>
      <c r="H7" s="790" t="s">
        <v>102</v>
      </c>
      <c r="I7" s="790" t="s">
        <v>103</v>
      </c>
      <c r="J7" s="790"/>
      <c r="K7" s="790"/>
      <c r="L7" s="790"/>
      <c r="M7" s="790"/>
      <c r="N7" s="790"/>
      <c r="O7" s="790"/>
      <c r="P7" s="790"/>
      <c r="Q7" s="790" t="s">
        <v>112</v>
      </c>
      <c r="R7" s="790"/>
      <c r="S7" s="790"/>
    </row>
    <row r="8" spans="1:19" s="390" customFormat="1" ht="21.75" customHeight="1">
      <c r="A8" s="793"/>
      <c r="B8" s="793"/>
      <c r="C8" s="790"/>
      <c r="D8" s="790" t="s">
        <v>126</v>
      </c>
      <c r="E8" s="790" t="s">
        <v>127</v>
      </c>
      <c r="F8" s="790"/>
      <c r="G8" s="790"/>
      <c r="H8" s="790"/>
      <c r="I8" s="790" t="s">
        <v>429</v>
      </c>
      <c r="J8" s="790" t="s">
        <v>7</v>
      </c>
      <c r="K8" s="790"/>
      <c r="L8" s="790"/>
      <c r="M8" s="790"/>
      <c r="N8" s="790"/>
      <c r="O8" s="790"/>
      <c r="P8" s="790"/>
      <c r="Q8" s="790"/>
      <c r="R8" s="790"/>
      <c r="S8" s="790"/>
    </row>
    <row r="9" spans="1:19" s="390" customFormat="1" ht="84" customHeight="1">
      <c r="A9" s="793"/>
      <c r="B9" s="793"/>
      <c r="C9" s="790"/>
      <c r="D9" s="790"/>
      <c r="E9" s="790"/>
      <c r="F9" s="790"/>
      <c r="G9" s="790"/>
      <c r="H9" s="790"/>
      <c r="I9" s="790"/>
      <c r="J9" s="451" t="s">
        <v>128</v>
      </c>
      <c r="K9" s="451" t="s">
        <v>129</v>
      </c>
      <c r="L9" s="451" t="s">
        <v>105</v>
      </c>
      <c r="M9" s="451" t="s">
        <v>130</v>
      </c>
      <c r="N9" s="451" t="s">
        <v>108</v>
      </c>
      <c r="O9" s="451" t="s">
        <v>249</v>
      </c>
      <c r="P9" s="451" t="s">
        <v>111</v>
      </c>
      <c r="Q9" s="790"/>
      <c r="R9" s="790"/>
      <c r="S9" s="790"/>
    </row>
    <row r="10" spans="1:19" ht="22.5" customHeight="1">
      <c r="A10" s="797" t="s">
        <v>6</v>
      </c>
      <c r="B10" s="798"/>
      <c r="C10" s="378">
        <v>1</v>
      </c>
      <c r="D10" s="378">
        <v>2</v>
      </c>
      <c r="E10" s="378">
        <v>3</v>
      </c>
      <c r="F10" s="378">
        <v>4</v>
      </c>
      <c r="G10" s="378">
        <v>5</v>
      </c>
      <c r="H10" s="378">
        <v>6</v>
      </c>
      <c r="I10" s="378">
        <v>7</v>
      </c>
      <c r="J10" s="378">
        <v>8</v>
      </c>
      <c r="K10" s="378">
        <v>9</v>
      </c>
      <c r="L10" s="378">
        <v>10</v>
      </c>
      <c r="M10" s="378">
        <v>11</v>
      </c>
      <c r="N10" s="378">
        <v>12</v>
      </c>
      <c r="O10" s="378">
        <v>13</v>
      </c>
      <c r="P10" s="378">
        <v>14</v>
      </c>
      <c r="Q10" s="378">
        <v>15</v>
      </c>
      <c r="R10" s="378">
        <v>16</v>
      </c>
      <c r="S10" s="379">
        <v>17</v>
      </c>
    </row>
    <row r="11" spans="1:20" ht="25.5" customHeight="1">
      <c r="A11" s="802" t="s">
        <v>30</v>
      </c>
      <c r="B11" s="790"/>
      <c r="C11" s="435">
        <f>IF((D11+E11=F11+H11),(F11+H11),"SAI")</f>
        <v>2042</v>
      </c>
      <c r="D11" s="435">
        <f>D12+D23</f>
        <v>534</v>
      </c>
      <c r="E11" s="435">
        <f aca="true" t="shared" si="0" ref="E11:Q11">E12+E23</f>
        <v>1508</v>
      </c>
      <c r="F11" s="435">
        <f t="shared" si="0"/>
        <v>18</v>
      </c>
      <c r="G11" s="435">
        <f t="shared" si="0"/>
        <v>0</v>
      </c>
      <c r="H11" s="441">
        <f>I11+Q11</f>
        <v>2024</v>
      </c>
      <c r="I11" s="441">
        <f>SUM(J11:P11)</f>
        <v>1605</v>
      </c>
      <c r="J11" s="435">
        <f t="shared" si="0"/>
        <v>1317</v>
      </c>
      <c r="K11" s="435">
        <f t="shared" si="0"/>
        <v>40</v>
      </c>
      <c r="L11" s="435">
        <f t="shared" si="0"/>
        <v>245</v>
      </c>
      <c r="M11" s="435">
        <f t="shared" si="0"/>
        <v>0</v>
      </c>
      <c r="N11" s="435">
        <f t="shared" si="0"/>
        <v>0</v>
      </c>
      <c r="O11" s="435">
        <f t="shared" si="0"/>
        <v>0</v>
      </c>
      <c r="P11" s="435">
        <f t="shared" si="0"/>
        <v>3</v>
      </c>
      <c r="Q11" s="435">
        <f t="shared" si="0"/>
        <v>419</v>
      </c>
      <c r="R11" s="435">
        <f>L11+M11+N11+O11+P11+Q11</f>
        <v>667</v>
      </c>
      <c r="S11" s="432">
        <f>(J11+K11)/I11</f>
        <v>0.8454828660436137</v>
      </c>
      <c r="T11" s="461"/>
    </row>
    <row r="12" spans="1:19" ht="25.5" customHeight="1">
      <c r="A12" s="433" t="s">
        <v>43</v>
      </c>
      <c r="B12" s="434" t="s">
        <v>80</v>
      </c>
      <c r="C12" s="435">
        <f aca="true" t="shared" si="1" ref="C12:C70">IF((D12+E12=F12+H12),(F12+H12),"SAI")</f>
        <v>177</v>
      </c>
      <c r="D12" s="435">
        <f>SUM(D13:D22)</f>
        <v>49</v>
      </c>
      <c r="E12" s="435">
        <f aca="true" t="shared" si="2" ref="E12:Q12">SUM(E13:E22)</f>
        <v>128</v>
      </c>
      <c r="F12" s="435">
        <f t="shared" si="2"/>
        <v>6</v>
      </c>
      <c r="G12" s="435">
        <f t="shared" si="2"/>
        <v>0</v>
      </c>
      <c r="H12" s="435">
        <f t="shared" si="2"/>
        <v>171</v>
      </c>
      <c r="I12" s="435">
        <f t="shared" si="2"/>
        <v>143</v>
      </c>
      <c r="J12" s="435">
        <f t="shared" si="2"/>
        <v>124</v>
      </c>
      <c r="K12" s="435">
        <f t="shared" si="2"/>
        <v>2</v>
      </c>
      <c r="L12" s="435">
        <f t="shared" si="2"/>
        <v>17</v>
      </c>
      <c r="M12" s="435">
        <f t="shared" si="2"/>
        <v>0</v>
      </c>
      <c r="N12" s="435">
        <f t="shared" si="2"/>
        <v>0</v>
      </c>
      <c r="O12" s="435">
        <f t="shared" si="2"/>
        <v>0</v>
      </c>
      <c r="P12" s="435">
        <f t="shared" si="2"/>
        <v>0</v>
      </c>
      <c r="Q12" s="435">
        <f t="shared" si="2"/>
        <v>28</v>
      </c>
      <c r="R12" s="435">
        <f>L12+M12+N12+O12+P12+Q12</f>
        <v>45</v>
      </c>
      <c r="S12" s="432">
        <f aca="true" t="shared" si="3" ref="S12:S70">(J12+K12)/I12</f>
        <v>0.8811188811188811</v>
      </c>
    </row>
    <row r="13" spans="1:19" ht="25.5" customHeight="1">
      <c r="A13" s="433" t="s">
        <v>45</v>
      </c>
      <c r="B13" s="436" t="s">
        <v>503</v>
      </c>
      <c r="C13" s="435">
        <f t="shared" si="1"/>
        <v>9</v>
      </c>
      <c r="D13" s="437">
        <v>1</v>
      </c>
      <c r="E13" s="437">
        <v>8</v>
      </c>
      <c r="F13" s="437">
        <v>1</v>
      </c>
      <c r="G13" s="437">
        <v>0</v>
      </c>
      <c r="H13" s="441">
        <f aca="true" t="shared" si="4" ref="H13:H30">I13+Q13</f>
        <v>8</v>
      </c>
      <c r="I13" s="441">
        <f aca="true" t="shared" si="5" ref="I13:I30">SUM(J13:P13)</f>
        <v>8</v>
      </c>
      <c r="J13" s="437">
        <v>7</v>
      </c>
      <c r="K13" s="437">
        <v>0</v>
      </c>
      <c r="L13" s="437">
        <v>1</v>
      </c>
      <c r="M13" s="437">
        <v>0</v>
      </c>
      <c r="N13" s="437">
        <v>0</v>
      </c>
      <c r="O13" s="437">
        <v>0</v>
      </c>
      <c r="P13" s="437">
        <v>0</v>
      </c>
      <c r="Q13" s="437">
        <v>0</v>
      </c>
      <c r="R13" s="435">
        <f>L13+M13+N13+O13+P13+Q13</f>
        <v>1</v>
      </c>
      <c r="S13" s="432">
        <f t="shared" si="3"/>
        <v>0.875</v>
      </c>
    </row>
    <row r="14" spans="1:19" ht="25.5" customHeight="1">
      <c r="A14" s="433" t="s">
        <v>46</v>
      </c>
      <c r="B14" s="436" t="s">
        <v>512</v>
      </c>
      <c r="C14" s="435">
        <f t="shared" si="1"/>
        <v>4</v>
      </c>
      <c r="D14" s="437">
        <v>0</v>
      </c>
      <c r="E14" s="437">
        <v>4</v>
      </c>
      <c r="F14" s="437">
        <v>0</v>
      </c>
      <c r="G14" s="437">
        <v>0</v>
      </c>
      <c r="H14" s="441">
        <f t="shared" si="4"/>
        <v>4</v>
      </c>
      <c r="I14" s="441">
        <f t="shared" si="5"/>
        <v>4</v>
      </c>
      <c r="J14" s="437">
        <v>4</v>
      </c>
      <c r="K14" s="437">
        <v>0</v>
      </c>
      <c r="L14" s="437">
        <v>0</v>
      </c>
      <c r="M14" s="437">
        <v>0</v>
      </c>
      <c r="N14" s="437">
        <v>0</v>
      </c>
      <c r="O14" s="437">
        <v>0</v>
      </c>
      <c r="P14" s="437">
        <v>0</v>
      </c>
      <c r="Q14" s="437">
        <v>0</v>
      </c>
      <c r="R14" s="435">
        <f>L14+M14+N14+O14+P14+Q14</f>
        <v>0</v>
      </c>
      <c r="S14" s="432">
        <f t="shared" si="3"/>
        <v>1</v>
      </c>
    </row>
    <row r="15" spans="1:19" ht="25.5" customHeight="1">
      <c r="A15" s="433" t="s">
        <v>104</v>
      </c>
      <c r="B15" s="436" t="s">
        <v>465</v>
      </c>
      <c r="C15" s="435">
        <f t="shared" si="1"/>
        <v>4</v>
      </c>
      <c r="D15" s="437">
        <v>0</v>
      </c>
      <c r="E15" s="437">
        <v>4</v>
      </c>
      <c r="F15" s="437">
        <v>0</v>
      </c>
      <c r="G15" s="437">
        <v>0</v>
      </c>
      <c r="H15" s="441">
        <f t="shared" si="4"/>
        <v>4</v>
      </c>
      <c r="I15" s="441">
        <f t="shared" si="5"/>
        <v>4</v>
      </c>
      <c r="J15" s="437">
        <v>4</v>
      </c>
      <c r="K15" s="437">
        <v>0</v>
      </c>
      <c r="L15" s="437">
        <v>0</v>
      </c>
      <c r="M15" s="437">
        <v>0</v>
      </c>
      <c r="N15" s="437">
        <v>0</v>
      </c>
      <c r="O15" s="437">
        <v>0</v>
      </c>
      <c r="P15" s="437">
        <v>0</v>
      </c>
      <c r="Q15" s="437">
        <v>0</v>
      </c>
      <c r="R15" s="435">
        <f>L15+M15+N15+O15+P15+Q15</f>
        <v>0</v>
      </c>
      <c r="S15" s="432">
        <f t="shared" si="3"/>
        <v>1</v>
      </c>
    </row>
    <row r="16" spans="1:19" ht="25.5" customHeight="1">
      <c r="A16" s="433" t="s">
        <v>106</v>
      </c>
      <c r="B16" s="481" t="s">
        <v>436</v>
      </c>
      <c r="C16" s="435">
        <f t="shared" si="1"/>
        <v>17</v>
      </c>
      <c r="D16" s="437">
        <v>6</v>
      </c>
      <c r="E16" s="437">
        <v>11</v>
      </c>
      <c r="F16" s="437">
        <v>1</v>
      </c>
      <c r="G16" s="437">
        <v>0</v>
      </c>
      <c r="H16" s="441">
        <f t="shared" si="4"/>
        <v>16</v>
      </c>
      <c r="I16" s="441">
        <f t="shared" si="5"/>
        <v>12</v>
      </c>
      <c r="J16" s="437">
        <v>10</v>
      </c>
      <c r="K16" s="437">
        <v>1</v>
      </c>
      <c r="L16" s="437">
        <v>1</v>
      </c>
      <c r="M16" s="437">
        <v>0</v>
      </c>
      <c r="N16" s="437">
        <v>0</v>
      </c>
      <c r="O16" s="437">
        <v>0</v>
      </c>
      <c r="P16" s="437">
        <v>0</v>
      </c>
      <c r="Q16" s="437">
        <v>4</v>
      </c>
      <c r="R16" s="435">
        <v>5</v>
      </c>
      <c r="S16" s="432">
        <f t="shared" si="3"/>
        <v>0.9166666666666666</v>
      </c>
    </row>
    <row r="17" spans="1:19" ht="25.5" customHeight="1">
      <c r="A17" s="433" t="s">
        <v>107</v>
      </c>
      <c r="B17" s="481" t="s">
        <v>437</v>
      </c>
      <c r="C17" s="435">
        <f t="shared" si="1"/>
        <v>29</v>
      </c>
      <c r="D17" s="437">
        <v>9</v>
      </c>
      <c r="E17" s="437">
        <v>20</v>
      </c>
      <c r="F17" s="437">
        <v>0</v>
      </c>
      <c r="G17" s="437">
        <v>0</v>
      </c>
      <c r="H17" s="441">
        <f t="shared" si="4"/>
        <v>29</v>
      </c>
      <c r="I17" s="441">
        <f t="shared" si="5"/>
        <v>19</v>
      </c>
      <c r="J17" s="437">
        <v>17</v>
      </c>
      <c r="K17" s="437">
        <v>0</v>
      </c>
      <c r="L17" s="437">
        <v>2</v>
      </c>
      <c r="M17" s="437">
        <v>0</v>
      </c>
      <c r="N17" s="437">
        <v>0</v>
      </c>
      <c r="O17" s="437">
        <v>0</v>
      </c>
      <c r="P17" s="437">
        <v>0</v>
      </c>
      <c r="Q17" s="437">
        <v>10</v>
      </c>
      <c r="R17" s="435">
        <v>12</v>
      </c>
      <c r="S17" s="432">
        <f t="shared" si="3"/>
        <v>0.8947368421052632</v>
      </c>
    </row>
    <row r="18" spans="1:19" ht="25.5" customHeight="1">
      <c r="A18" s="433" t="s">
        <v>109</v>
      </c>
      <c r="B18" s="481" t="s">
        <v>482</v>
      </c>
      <c r="C18" s="435">
        <f t="shared" si="1"/>
        <v>23</v>
      </c>
      <c r="D18" s="437">
        <v>7</v>
      </c>
      <c r="E18" s="437">
        <v>16</v>
      </c>
      <c r="F18" s="437">
        <v>1</v>
      </c>
      <c r="G18" s="437">
        <v>0</v>
      </c>
      <c r="H18" s="441">
        <f t="shared" si="4"/>
        <v>22</v>
      </c>
      <c r="I18" s="441">
        <f t="shared" si="5"/>
        <v>19</v>
      </c>
      <c r="J18" s="437">
        <v>18</v>
      </c>
      <c r="K18" s="437">
        <v>0</v>
      </c>
      <c r="L18" s="437">
        <v>1</v>
      </c>
      <c r="M18" s="437">
        <v>0</v>
      </c>
      <c r="N18" s="437">
        <v>0</v>
      </c>
      <c r="O18" s="437">
        <v>0</v>
      </c>
      <c r="P18" s="437">
        <v>0</v>
      </c>
      <c r="Q18" s="437">
        <v>3</v>
      </c>
      <c r="R18" s="435">
        <v>4</v>
      </c>
      <c r="S18" s="432">
        <f t="shared" si="3"/>
        <v>0.9473684210526315</v>
      </c>
    </row>
    <row r="19" spans="1:19" ht="25.5" customHeight="1">
      <c r="A19" s="433" t="s">
        <v>110</v>
      </c>
      <c r="B19" s="481" t="s">
        <v>445</v>
      </c>
      <c r="C19" s="435">
        <f t="shared" si="1"/>
        <v>29</v>
      </c>
      <c r="D19" s="437">
        <v>10</v>
      </c>
      <c r="E19" s="437">
        <v>19</v>
      </c>
      <c r="F19" s="437">
        <v>0</v>
      </c>
      <c r="G19" s="437">
        <v>0</v>
      </c>
      <c r="H19" s="441">
        <f t="shared" si="4"/>
        <v>29</v>
      </c>
      <c r="I19" s="441">
        <f t="shared" si="5"/>
        <v>24</v>
      </c>
      <c r="J19" s="437">
        <v>15</v>
      </c>
      <c r="K19" s="437">
        <v>1</v>
      </c>
      <c r="L19" s="437">
        <v>8</v>
      </c>
      <c r="M19" s="437">
        <v>0</v>
      </c>
      <c r="N19" s="437">
        <v>0</v>
      </c>
      <c r="O19" s="437">
        <v>0</v>
      </c>
      <c r="P19" s="437">
        <v>0</v>
      </c>
      <c r="Q19" s="437">
        <v>5</v>
      </c>
      <c r="R19" s="435">
        <v>13</v>
      </c>
      <c r="S19" s="432">
        <f t="shared" si="3"/>
        <v>0.6666666666666666</v>
      </c>
    </row>
    <row r="20" spans="1:19" ht="25.5" customHeight="1">
      <c r="A20" s="433" t="s">
        <v>120</v>
      </c>
      <c r="B20" s="481" t="s">
        <v>439</v>
      </c>
      <c r="C20" s="435">
        <f t="shared" si="1"/>
        <v>24</v>
      </c>
      <c r="D20" s="437">
        <v>4</v>
      </c>
      <c r="E20" s="437">
        <v>20</v>
      </c>
      <c r="F20" s="437">
        <v>2</v>
      </c>
      <c r="G20" s="437">
        <v>0</v>
      </c>
      <c r="H20" s="441">
        <f t="shared" si="4"/>
        <v>22</v>
      </c>
      <c r="I20" s="441">
        <f t="shared" si="5"/>
        <v>22</v>
      </c>
      <c r="J20" s="437">
        <v>21</v>
      </c>
      <c r="K20" s="437">
        <v>0</v>
      </c>
      <c r="L20" s="437">
        <v>1</v>
      </c>
      <c r="M20" s="437">
        <v>0</v>
      </c>
      <c r="N20" s="437">
        <v>0</v>
      </c>
      <c r="O20" s="437">
        <v>0</v>
      </c>
      <c r="P20" s="437">
        <v>0</v>
      </c>
      <c r="Q20" s="437">
        <v>0</v>
      </c>
      <c r="R20" s="435">
        <v>1</v>
      </c>
      <c r="S20" s="432">
        <f t="shared" si="3"/>
        <v>0.9545454545454546</v>
      </c>
    </row>
    <row r="21" spans="1:19" ht="25.5" customHeight="1">
      <c r="A21" s="433" t="s">
        <v>426</v>
      </c>
      <c r="B21" s="481" t="s">
        <v>516</v>
      </c>
      <c r="C21" s="435">
        <f t="shared" si="1"/>
        <v>24</v>
      </c>
      <c r="D21" s="437">
        <v>8</v>
      </c>
      <c r="E21" s="437">
        <v>16</v>
      </c>
      <c r="F21" s="437">
        <v>1</v>
      </c>
      <c r="G21" s="437">
        <v>0</v>
      </c>
      <c r="H21" s="441">
        <f t="shared" si="4"/>
        <v>23</v>
      </c>
      <c r="I21" s="441">
        <f t="shared" si="5"/>
        <v>19</v>
      </c>
      <c r="J21" s="437">
        <v>18</v>
      </c>
      <c r="K21" s="437">
        <v>0</v>
      </c>
      <c r="L21" s="437">
        <v>1</v>
      </c>
      <c r="M21" s="437">
        <v>0</v>
      </c>
      <c r="N21" s="437">
        <v>0</v>
      </c>
      <c r="O21" s="437">
        <v>0</v>
      </c>
      <c r="P21" s="437">
        <v>0</v>
      </c>
      <c r="Q21" s="437">
        <v>4</v>
      </c>
      <c r="R21" s="435">
        <v>5</v>
      </c>
      <c r="S21" s="432">
        <f t="shared" si="3"/>
        <v>0.9473684210526315</v>
      </c>
    </row>
    <row r="22" spans="1:19" ht="25.5" customHeight="1">
      <c r="A22" s="433" t="s">
        <v>511</v>
      </c>
      <c r="B22" s="481" t="s">
        <v>517</v>
      </c>
      <c r="C22" s="435">
        <f t="shared" si="1"/>
        <v>14</v>
      </c>
      <c r="D22" s="437">
        <v>4</v>
      </c>
      <c r="E22" s="437">
        <v>10</v>
      </c>
      <c r="F22" s="437">
        <v>0</v>
      </c>
      <c r="G22" s="437">
        <v>0</v>
      </c>
      <c r="H22" s="441">
        <f t="shared" si="4"/>
        <v>14</v>
      </c>
      <c r="I22" s="441">
        <f t="shared" si="5"/>
        <v>12</v>
      </c>
      <c r="J22" s="437">
        <v>10</v>
      </c>
      <c r="K22" s="437">
        <v>0</v>
      </c>
      <c r="L22" s="437">
        <v>2</v>
      </c>
      <c r="M22" s="437">
        <v>0</v>
      </c>
      <c r="N22" s="437">
        <v>0</v>
      </c>
      <c r="O22" s="437">
        <v>0</v>
      </c>
      <c r="P22" s="437">
        <v>0</v>
      </c>
      <c r="Q22" s="437">
        <v>2</v>
      </c>
      <c r="R22" s="435">
        <v>4</v>
      </c>
      <c r="S22" s="432">
        <f t="shared" si="3"/>
        <v>0.8333333333333334</v>
      </c>
    </row>
    <row r="23" spans="1:19" ht="25.5" customHeight="1">
      <c r="A23" s="433" t="s">
        <v>1</v>
      </c>
      <c r="B23" s="434" t="s">
        <v>440</v>
      </c>
      <c r="C23" s="435">
        <f t="shared" si="1"/>
        <v>1865</v>
      </c>
      <c r="D23" s="435">
        <f>D24+D30+D35+D39+D42+D45+D49+D52+D55+D58+D62+D65+D68</f>
        <v>485</v>
      </c>
      <c r="E23" s="435">
        <f>E24+E30+E35+E39+E42+E45+E49+E52+E55+E58+E62+E65+E68</f>
        <v>1380</v>
      </c>
      <c r="F23" s="435">
        <f>F24+F30+F35+F39+F42+F45+F49+F52+F55+F58+F62+F65+F68</f>
        <v>12</v>
      </c>
      <c r="G23" s="435">
        <f>G24+G30+G35+G39+G42+G45+G49+G52+G55+G58+G62+G65+G68</f>
        <v>0</v>
      </c>
      <c r="H23" s="441">
        <f t="shared" si="4"/>
        <v>1853</v>
      </c>
      <c r="I23" s="441">
        <f t="shared" si="5"/>
        <v>1462</v>
      </c>
      <c r="J23" s="435">
        <f aca="true" t="shared" si="6" ref="J23:Q23">J24+J30+J35+J39+J42+J45+J49+J52+J55+J58+J62+J65+J68</f>
        <v>1193</v>
      </c>
      <c r="K23" s="435">
        <f t="shared" si="6"/>
        <v>38</v>
      </c>
      <c r="L23" s="435">
        <f t="shared" si="6"/>
        <v>228</v>
      </c>
      <c r="M23" s="435">
        <f t="shared" si="6"/>
        <v>0</v>
      </c>
      <c r="N23" s="435">
        <f t="shared" si="6"/>
        <v>0</v>
      </c>
      <c r="O23" s="435">
        <f t="shared" si="6"/>
        <v>0</v>
      </c>
      <c r="P23" s="435">
        <f t="shared" si="6"/>
        <v>3</v>
      </c>
      <c r="Q23" s="435">
        <f t="shared" si="6"/>
        <v>391</v>
      </c>
      <c r="R23" s="435">
        <f>L23+M23+N23+O23+P23+Q23</f>
        <v>622</v>
      </c>
      <c r="S23" s="432">
        <f t="shared" si="3"/>
        <v>0.8419972640218878</v>
      </c>
    </row>
    <row r="24" spans="1:19" ht="25.5" customHeight="1">
      <c r="A24" s="433" t="s">
        <v>43</v>
      </c>
      <c r="B24" s="479" t="s">
        <v>441</v>
      </c>
      <c r="C24" s="435">
        <f t="shared" si="1"/>
        <v>461</v>
      </c>
      <c r="D24" s="435">
        <f>SUM(D25:D29)</f>
        <v>181</v>
      </c>
      <c r="E24" s="435">
        <f aca="true" t="shared" si="7" ref="E24:Q24">SUM(E25:E29)</f>
        <v>280</v>
      </c>
      <c r="F24" s="435">
        <f t="shared" si="7"/>
        <v>5</v>
      </c>
      <c r="G24" s="435">
        <f t="shared" si="7"/>
        <v>0</v>
      </c>
      <c r="H24" s="441">
        <f t="shared" si="4"/>
        <v>456</v>
      </c>
      <c r="I24" s="441">
        <f t="shared" si="5"/>
        <v>324</v>
      </c>
      <c r="J24" s="435">
        <f t="shared" si="7"/>
        <v>237</v>
      </c>
      <c r="K24" s="435">
        <f t="shared" si="7"/>
        <v>14</v>
      </c>
      <c r="L24" s="435">
        <f t="shared" si="7"/>
        <v>73</v>
      </c>
      <c r="M24" s="435">
        <f t="shared" si="7"/>
        <v>0</v>
      </c>
      <c r="N24" s="435">
        <f t="shared" si="7"/>
        <v>0</v>
      </c>
      <c r="O24" s="435">
        <f t="shared" si="7"/>
        <v>0</v>
      </c>
      <c r="P24" s="435">
        <f t="shared" si="7"/>
        <v>0</v>
      </c>
      <c r="Q24" s="435">
        <f t="shared" si="7"/>
        <v>132</v>
      </c>
      <c r="R24" s="435">
        <f>L24+M24+N24+O24+P24+Q24</f>
        <v>205</v>
      </c>
      <c r="S24" s="432">
        <f t="shared" si="3"/>
        <v>0.7746913580246914</v>
      </c>
    </row>
    <row r="25" spans="1:19" ht="25.5" customHeight="1">
      <c r="A25" s="433" t="s">
        <v>45</v>
      </c>
      <c r="B25" s="436" t="s">
        <v>442</v>
      </c>
      <c r="C25" s="435">
        <f t="shared" si="1"/>
        <v>8</v>
      </c>
      <c r="D25" s="437">
        <v>2</v>
      </c>
      <c r="E25" s="437">
        <v>6</v>
      </c>
      <c r="F25" s="437">
        <v>0</v>
      </c>
      <c r="G25" s="437">
        <v>0</v>
      </c>
      <c r="H25" s="441">
        <f t="shared" si="4"/>
        <v>8</v>
      </c>
      <c r="I25" s="441">
        <f t="shared" si="5"/>
        <v>8</v>
      </c>
      <c r="J25" s="437">
        <v>7</v>
      </c>
      <c r="K25" s="437">
        <v>0</v>
      </c>
      <c r="L25" s="437">
        <v>1</v>
      </c>
      <c r="M25" s="437">
        <v>0</v>
      </c>
      <c r="N25" s="437">
        <v>0</v>
      </c>
      <c r="O25" s="437">
        <v>0</v>
      </c>
      <c r="P25" s="437">
        <v>0</v>
      </c>
      <c r="Q25" s="437">
        <v>0</v>
      </c>
      <c r="R25" s="435">
        <v>1</v>
      </c>
      <c r="S25" s="432">
        <f t="shared" si="3"/>
        <v>0.875</v>
      </c>
    </row>
    <row r="26" spans="1:19" ht="25.5" customHeight="1">
      <c r="A26" s="433" t="s">
        <v>46</v>
      </c>
      <c r="B26" s="436" t="s">
        <v>443</v>
      </c>
      <c r="C26" s="435">
        <f t="shared" si="1"/>
        <v>71</v>
      </c>
      <c r="D26" s="437">
        <v>36</v>
      </c>
      <c r="E26" s="437">
        <v>35</v>
      </c>
      <c r="F26" s="437">
        <v>0</v>
      </c>
      <c r="G26" s="437">
        <v>0</v>
      </c>
      <c r="H26" s="441">
        <f t="shared" si="4"/>
        <v>71</v>
      </c>
      <c r="I26" s="441">
        <f t="shared" si="5"/>
        <v>43</v>
      </c>
      <c r="J26" s="437">
        <v>27</v>
      </c>
      <c r="K26" s="437">
        <v>1</v>
      </c>
      <c r="L26" s="437">
        <v>15</v>
      </c>
      <c r="M26" s="437">
        <v>0</v>
      </c>
      <c r="N26" s="437">
        <v>0</v>
      </c>
      <c r="O26" s="437">
        <v>0</v>
      </c>
      <c r="P26" s="437">
        <v>0</v>
      </c>
      <c r="Q26" s="437">
        <v>28</v>
      </c>
      <c r="R26" s="435">
        <v>43</v>
      </c>
      <c r="S26" s="432">
        <f t="shared" si="3"/>
        <v>0.6511627906976745</v>
      </c>
    </row>
    <row r="27" spans="1:19" ht="25.5" customHeight="1">
      <c r="A27" s="433" t="s">
        <v>104</v>
      </c>
      <c r="B27" s="436" t="s">
        <v>444</v>
      </c>
      <c r="C27" s="435">
        <f t="shared" si="1"/>
        <v>109</v>
      </c>
      <c r="D27" s="437">
        <v>49</v>
      </c>
      <c r="E27" s="437">
        <v>60</v>
      </c>
      <c r="F27" s="437">
        <v>0</v>
      </c>
      <c r="G27" s="437">
        <v>0</v>
      </c>
      <c r="H27" s="441">
        <f t="shared" si="4"/>
        <v>109</v>
      </c>
      <c r="I27" s="441">
        <f t="shared" si="5"/>
        <v>66</v>
      </c>
      <c r="J27" s="437">
        <v>41</v>
      </c>
      <c r="K27" s="437">
        <v>4</v>
      </c>
      <c r="L27" s="437">
        <v>21</v>
      </c>
      <c r="M27" s="437">
        <v>0</v>
      </c>
      <c r="N27" s="437">
        <v>0</v>
      </c>
      <c r="O27" s="437">
        <v>0</v>
      </c>
      <c r="P27" s="437">
        <v>0</v>
      </c>
      <c r="Q27" s="437">
        <v>43</v>
      </c>
      <c r="R27" s="435">
        <v>64</v>
      </c>
      <c r="S27" s="432">
        <f t="shared" si="3"/>
        <v>0.6818181818181818</v>
      </c>
    </row>
    <row r="28" spans="1:19" ht="25.5" customHeight="1">
      <c r="A28" s="433" t="s">
        <v>106</v>
      </c>
      <c r="B28" s="436" t="s">
        <v>460</v>
      </c>
      <c r="C28" s="435">
        <f t="shared" si="1"/>
        <v>124</v>
      </c>
      <c r="D28" s="437">
        <v>31</v>
      </c>
      <c r="E28" s="437">
        <v>93</v>
      </c>
      <c r="F28" s="437">
        <v>3</v>
      </c>
      <c r="G28" s="437">
        <v>0</v>
      </c>
      <c r="H28" s="441">
        <f t="shared" si="4"/>
        <v>121</v>
      </c>
      <c r="I28" s="441">
        <f t="shared" si="5"/>
        <v>112</v>
      </c>
      <c r="J28" s="437">
        <v>89</v>
      </c>
      <c r="K28" s="437">
        <v>6</v>
      </c>
      <c r="L28" s="437">
        <v>17</v>
      </c>
      <c r="M28" s="437">
        <v>0</v>
      </c>
      <c r="N28" s="437">
        <v>0</v>
      </c>
      <c r="O28" s="437">
        <v>0</v>
      </c>
      <c r="P28" s="437">
        <v>0</v>
      </c>
      <c r="Q28" s="437">
        <v>9</v>
      </c>
      <c r="R28" s="435">
        <v>26</v>
      </c>
      <c r="S28" s="432">
        <f t="shared" si="3"/>
        <v>0.8482142857142857</v>
      </c>
    </row>
    <row r="29" spans="1:19" ht="25.5" customHeight="1">
      <c r="A29" s="433" t="s">
        <v>107</v>
      </c>
      <c r="B29" s="436" t="s">
        <v>446</v>
      </c>
      <c r="C29" s="435">
        <f t="shared" si="1"/>
        <v>149</v>
      </c>
      <c r="D29" s="437">
        <v>63</v>
      </c>
      <c r="E29" s="437">
        <v>86</v>
      </c>
      <c r="F29" s="437">
        <v>2</v>
      </c>
      <c r="G29" s="437">
        <v>0</v>
      </c>
      <c r="H29" s="441">
        <f t="shared" si="4"/>
        <v>147</v>
      </c>
      <c r="I29" s="441">
        <f t="shared" si="5"/>
        <v>95</v>
      </c>
      <c r="J29" s="437">
        <v>73</v>
      </c>
      <c r="K29" s="437">
        <v>3</v>
      </c>
      <c r="L29" s="437">
        <v>19</v>
      </c>
      <c r="M29" s="437">
        <v>0</v>
      </c>
      <c r="N29" s="437">
        <v>0</v>
      </c>
      <c r="O29" s="437">
        <v>0</v>
      </c>
      <c r="P29" s="437">
        <v>0</v>
      </c>
      <c r="Q29" s="437">
        <v>52</v>
      </c>
      <c r="R29" s="435">
        <v>71</v>
      </c>
      <c r="S29" s="432">
        <f t="shared" si="3"/>
        <v>0.8</v>
      </c>
    </row>
    <row r="30" spans="1:19" ht="25.5" customHeight="1">
      <c r="A30" s="433" t="s">
        <v>44</v>
      </c>
      <c r="B30" s="479" t="s">
        <v>447</v>
      </c>
      <c r="C30" s="435">
        <f t="shared" si="1"/>
        <v>279</v>
      </c>
      <c r="D30" s="435">
        <f>D31+D32+D33+D34</f>
        <v>59</v>
      </c>
      <c r="E30" s="435">
        <f aca="true" t="shared" si="8" ref="E30:Q30">E31+E32+E33+E34</f>
        <v>220</v>
      </c>
      <c r="F30" s="435">
        <f t="shared" si="8"/>
        <v>2</v>
      </c>
      <c r="G30" s="435">
        <f t="shared" si="8"/>
        <v>0</v>
      </c>
      <c r="H30" s="441">
        <f t="shared" si="4"/>
        <v>277</v>
      </c>
      <c r="I30" s="441">
        <f t="shared" si="5"/>
        <v>239</v>
      </c>
      <c r="J30" s="435">
        <f t="shared" si="8"/>
        <v>206</v>
      </c>
      <c r="K30" s="435">
        <f t="shared" si="8"/>
        <v>5</v>
      </c>
      <c r="L30" s="435">
        <f t="shared" si="8"/>
        <v>28</v>
      </c>
      <c r="M30" s="435">
        <f t="shared" si="8"/>
        <v>0</v>
      </c>
      <c r="N30" s="435">
        <f t="shared" si="8"/>
        <v>0</v>
      </c>
      <c r="O30" s="435">
        <f t="shared" si="8"/>
        <v>0</v>
      </c>
      <c r="P30" s="435">
        <f t="shared" si="8"/>
        <v>0</v>
      </c>
      <c r="Q30" s="435">
        <f t="shared" si="8"/>
        <v>38</v>
      </c>
      <c r="R30" s="435">
        <f>L30+M30+N30+O30+P30+Q30</f>
        <v>66</v>
      </c>
      <c r="S30" s="432">
        <f t="shared" si="3"/>
        <v>0.8828451882845189</v>
      </c>
    </row>
    <row r="31" spans="1:19" ht="25.5" customHeight="1">
      <c r="A31" s="433" t="s">
        <v>47</v>
      </c>
      <c r="B31" s="436" t="s">
        <v>513</v>
      </c>
      <c r="C31" s="435">
        <f t="shared" si="1"/>
        <v>92</v>
      </c>
      <c r="D31" s="437">
        <v>20</v>
      </c>
      <c r="E31" s="437">
        <v>72</v>
      </c>
      <c r="F31" s="437">
        <v>2</v>
      </c>
      <c r="G31" s="437"/>
      <c r="H31" s="441">
        <f aca="true" t="shared" si="9" ref="H31:H41">I31+Q31</f>
        <v>90</v>
      </c>
      <c r="I31" s="441">
        <f aca="true" t="shared" si="10" ref="I31:I41">SUM(J31:P31)</f>
        <v>75</v>
      </c>
      <c r="J31" s="437">
        <v>65</v>
      </c>
      <c r="K31" s="437">
        <v>0</v>
      </c>
      <c r="L31" s="437">
        <v>10</v>
      </c>
      <c r="M31" s="437">
        <v>0</v>
      </c>
      <c r="N31" s="437">
        <v>0</v>
      </c>
      <c r="O31" s="437">
        <v>0</v>
      </c>
      <c r="P31" s="437"/>
      <c r="Q31" s="437">
        <v>15</v>
      </c>
      <c r="R31" s="435">
        <v>25</v>
      </c>
      <c r="S31" s="432">
        <f t="shared" si="3"/>
        <v>0.8666666666666667</v>
      </c>
    </row>
    <row r="32" spans="1:19" ht="25.5" customHeight="1">
      <c r="A32" s="433" t="s">
        <v>48</v>
      </c>
      <c r="B32" s="436" t="s">
        <v>448</v>
      </c>
      <c r="C32" s="435">
        <f t="shared" si="1"/>
        <v>55</v>
      </c>
      <c r="D32" s="437">
        <v>20</v>
      </c>
      <c r="E32" s="437">
        <v>35</v>
      </c>
      <c r="F32" s="437"/>
      <c r="G32" s="437"/>
      <c r="H32" s="441">
        <f t="shared" si="9"/>
        <v>55</v>
      </c>
      <c r="I32" s="441">
        <f t="shared" si="10"/>
        <v>47</v>
      </c>
      <c r="J32" s="437">
        <v>37</v>
      </c>
      <c r="K32" s="437">
        <v>4</v>
      </c>
      <c r="L32" s="437">
        <v>6</v>
      </c>
      <c r="M32" s="437">
        <v>0</v>
      </c>
      <c r="N32" s="437">
        <v>0</v>
      </c>
      <c r="O32" s="437">
        <v>0</v>
      </c>
      <c r="P32" s="437"/>
      <c r="Q32" s="437">
        <v>8</v>
      </c>
      <c r="R32" s="435">
        <v>14</v>
      </c>
      <c r="S32" s="432">
        <f t="shared" si="3"/>
        <v>0.8723404255319149</v>
      </c>
    </row>
    <row r="33" spans="1:19" ht="25.5" customHeight="1">
      <c r="A33" s="433" t="s">
        <v>449</v>
      </c>
      <c r="B33" s="436" t="s">
        <v>518</v>
      </c>
      <c r="C33" s="435">
        <f t="shared" si="1"/>
        <v>86</v>
      </c>
      <c r="D33" s="437">
        <v>12</v>
      </c>
      <c r="E33" s="437">
        <v>74</v>
      </c>
      <c r="F33" s="437"/>
      <c r="G33" s="437"/>
      <c r="H33" s="441">
        <f t="shared" si="9"/>
        <v>86</v>
      </c>
      <c r="I33" s="441">
        <f t="shared" si="10"/>
        <v>75</v>
      </c>
      <c r="J33" s="437">
        <v>66</v>
      </c>
      <c r="K33" s="437"/>
      <c r="L33" s="437">
        <v>9</v>
      </c>
      <c r="M33" s="437"/>
      <c r="N33" s="437"/>
      <c r="O33" s="437"/>
      <c r="P33" s="437"/>
      <c r="Q33" s="437">
        <v>11</v>
      </c>
      <c r="R33" s="435">
        <v>20</v>
      </c>
      <c r="S33" s="432">
        <f t="shared" si="3"/>
        <v>0.88</v>
      </c>
    </row>
    <row r="34" spans="1:19" ht="25.5" customHeight="1">
      <c r="A34" s="433" t="s">
        <v>514</v>
      </c>
      <c r="B34" s="436" t="s">
        <v>515</v>
      </c>
      <c r="C34" s="435">
        <f t="shared" si="1"/>
        <v>46</v>
      </c>
      <c r="D34" s="437">
        <v>7</v>
      </c>
      <c r="E34" s="437">
        <v>39</v>
      </c>
      <c r="F34" s="437"/>
      <c r="G34" s="437"/>
      <c r="H34" s="441">
        <f t="shared" si="9"/>
        <v>46</v>
      </c>
      <c r="I34" s="441">
        <f t="shared" si="10"/>
        <v>42</v>
      </c>
      <c r="J34" s="437">
        <v>38</v>
      </c>
      <c r="K34" s="437">
        <v>1</v>
      </c>
      <c r="L34" s="437">
        <v>3</v>
      </c>
      <c r="M34" s="437"/>
      <c r="N34" s="437"/>
      <c r="O34" s="437"/>
      <c r="P34" s="437"/>
      <c r="Q34" s="437">
        <v>4</v>
      </c>
      <c r="R34" s="435">
        <v>7</v>
      </c>
      <c r="S34" s="432">
        <f t="shared" si="3"/>
        <v>0.9285714285714286</v>
      </c>
    </row>
    <row r="35" spans="1:19" ht="25.5" customHeight="1">
      <c r="A35" s="433" t="s">
        <v>49</v>
      </c>
      <c r="B35" s="479" t="s">
        <v>450</v>
      </c>
      <c r="C35" s="435">
        <f t="shared" si="1"/>
        <v>58</v>
      </c>
      <c r="D35" s="435">
        <f>D36+D37+D38</f>
        <v>10</v>
      </c>
      <c r="E35" s="435">
        <f aca="true" t="shared" si="11" ref="E35:Q35">E36+E37+E38</f>
        <v>48</v>
      </c>
      <c r="F35" s="435">
        <f t="shared" si="11"/>
        <v>1</v>
      </c>
      <c r="G35" s="435">
        <f t="shared" si="11"/>
        <v>0</v>
      </c>
      <c r="H35" s="441">
        <f t="shared" si="9"/>
        <v>57</v>
      </c>
      <c r="I35" s="441">
        <f t="shared" si="10"/>
        <v>43</v>
      </c>
      <c r="J35" s="435">
        <f t="shared" si="11"/>
        <v>32</v>
      </c>
      <c r="K35" s="435">
        <f t="shared" si="11"/>
        <v>0</v>
      </c>
      <c r="L35" s="435">
        <f t="shared" si="11"/>
        <v>11</v>
      </c>
      <c r="M35" s="435">
        <f t="shared" si="11"/>
        <v>0</v>
      </c>
      <c r="N35" s="435">
        <f t="shared" si="11"/>
        <v>0</v>
      </c>
      <c r="O35" s="435">
        <f t="shared" si="11"/>
        <v>0</v>
      </c>
      <c r="P35" s="435">
        <f t="shared" si="11"/>
        <v>0</v>
      </c>
      <c r="Q35" s="435">
        <f t="shared" si="11"/>
        <v>14</v>
      </c>
      <c r="R35" s="435">
        <f>L35+M35+N35+O35+P35+Q35</f>
        <v>25</v>
      </c>
      <c r="S35" s="432">
        <f t="shared" si="3"/>
        <v>0.7441860465116279</v>
      </c>
    </row>
    <row r="36" spans="1:19" ht="25.5" customHeight="1">
      <c r="A36" s="433" t="s">
        <v>113</v>
      </c>
      <c r="B36" s="436" t="s">
        <v>451</v>
      </c>
      <c r="C36" s="435">
        <f t="shared" si="1"/>
        <v>15</v>
      </c>
      <c r="D36" s="437">
        <v>2</v>
      </c>
      <c r="E36" s="437">
        <v>13</v>
      </c>
      <c r="F36" s="437">
        <v>1</v>
      </c>
      <c r="G36" s="437">
        <v>0</v>
      </c>
      <c r="H36" s="441">
        <f t="shared" si="9"/>
        <v>14</v>
      </c>
      <c r="I36" s="441">
        <f t="shared" si="10"/>
        <v>10</v>
      </c>
      <c r="J36" s="437">
        <v>8</v>
      </c>
      <c r="K36" s="437">
        <v>0</v>
      </c>
      <c r="L36" s="437">
        <v>2</v>
      </c>
      <c r="M36" s="437">
        <v>0</v>
      </c>
      <c r="N36" s="437">
        <v>0</v>
      </c>
      <c r="O36" s="437">
        <v>0</v>
      </c>
      <c r="P36" s="437">
        <v>0</v>
      </c>
      <c r="Q36" s="437">
        <v>4</v>
      </c>
      <c r="R36" s="435">
        <v>6</v>
      </c>
      <c r="S36" s="432">
        <f t="shared" si="3"/>
        <v>0.8</v>
      </c>
    </row>
    <row r="37" spans="1:19" ht="25.5" customHeight="1">
      <c r="A37" s="433" t="s">
        <v>114</v>
      </c>
      <c r="B37" s="436" t="s">
        <v>452</v>
      </c>
      <c r="C37" s="435">
        <f t="shared" si="1"/>
        <v>21</v>
      </c>
      <c r="D37" s="437">
        <v>4</v>
      </c>
      <c r="E37" s="437">
        <v>17</v>
      </c>
      <c r="F37" s="437">
        <v>0</v>
      </c>
      <c r="G37" s="437">
        <v>0</v>
      </c>
      <c r="H37" s="441">
        <f t="shared" si="9"/>
        <v>21</v>
      </c>
      <c r="I37" s="441">
        <f t="shared" si="10"/>
        <v>15</v>
      </c>
      <c r="J37" s="437">
        <v>10</v>
      </c>
      <c r="K37" s="437">
        <v>0</v>
      </c>
      <c r="L37" s="437">
        <v>5</v>
      </c>
      <c r="M37" s="437">
        <v>0</v>
      </c>
      <c r="N37" s="437">
        <v>0</v>
      </c>
      <c r="O37" s="437">
        <v>0</v>
      </c>
      <c r="P37" s="437">
        <v>0</v>
      </c>
      <c r="Q37" s="437">
        <v>6</v>
      </c>
      <c r="R37" s="435">
        <v>11</v>
      </c>
      <c r="S37" s="432">
        <f t="shared" si="3"/>
        <v>0.6666666666666666</v>
      </c>
    </row>
    <row r="38" spans="1:19" ht="25.5" customHeight="1">
      <c r="A38" s="433" t="s">
        <v>115</v>
      </c>
      <c r="B38" s="436" t="s">
        <v>453</v>
      </c>
      <c r="C38" s="435">
        <f t="shared" si="1"/>
        <v>22</v>
      </c>
      <c r="D38" s="437">
        <v>4</v>
      </c>
      <c r="E38" s="437">
        <v>18</v>
      </c>
      <c r="F38" s="437">
        <v>0</v>
      </c>
      <c r="G38" s="437">
        <v>0</v>
      </c>
      <c r="H38" s="441">
        <f t="shared" si="9"/>
        <v>22</v>
      </c>
      <c r="I38" s="441">
        <f t="shared" si="10"/>
        <v>18</v>
      </c>
      <c r="J38" s="437">
        <v>14</v>
      </c>
      <c r="K38" s="437">
        <v>0</v>
      </c>
      <c r="L38" s="437">
        <v>4</v>
      </c>
      <c r="M38" s="437">
        <v>0</v>
      </c>
      <c r="N38" s="437">
        <v>0</v>
      </c>
      <c r="O38" s="437">
        <v>0</v>
      </c>
      <c r="P38" s="437">
        <v>0</v>
      </c>
      <c r="Q38" s="437">
        <v>4</v>
      </c>
      <c r="R38" s="435">
        <v>8</v>
      </c>
      <c r="S38" s="432">
        <f t="shared" si="3"/>
        <v>0.7777777777777778</v>
      </c>
    </row>
    <row r="39" spans="1:19" ht="25.5" customHeight="1">
      <c r="A39" s="433" t="s">
        <v>58</v>
      </c>
      <c r="B39" s="479" t="s">
        <v>454</v>
      </c>
      <c r="C39" s="435">
        <f t="shared" si="1"/>
        <v>84</v>
      </c>
      <c r="D39" s="435">
        <f>D40+D41</f>
        <v>24</v>
      </c>
      <c r="E39" s="435">
        <f aca="true" t="shared" si="12" ref="E39:Q39">E40+E41</f>
        <v>60</v>
      </c>
      <c r="F39" s="435">
        <f t="shared" si="12"/>
        <v>1</v>
      </c>
      <c r="G39" s="435">
        <f t="shared" si="12"/>
        <v>0</v>
      </c>
      <c r="H39" s="441">
        <f t="shared" si="9"/>
        <v>83</v>
      </c>
      <c r="I39" s="441">
        <f t="shared" si="10"/>
        <v>62</v>
      </c>
      <c r="J39" s="435">
        <f t="shared" si="12"/>
        <v>54</v>
      </c>
      <c r="K39" s="435">
        <f t="shared" si="12"/>
        <v>2</v>
      </c>
      <c r="L39" s="435">
        <f t="shared" si="12"/>
        <v>6</v>
      </c>
      <c r="M39" s="435">
        <f t="shared" si="12"/>
        <v>0</v>
      </c>
      <c r="N39" s="435">
        <f t="shared" si="12"/>
        <v>0</v>
      </c>
      <c r="O39" s="435">
        <f t="shared" si="12"/>
        <v>0</v>
      </c>
      <c r="P39" s="435">
        <f t="shared" si="12"/>
        <v>0</v>
      </c>
      <c r="Q39" s="435">
        <f t="shared" si="12"/>
        <v>21</v>
      </c>
      <c r="R39" s="435">
        <f>L39+M39+N39+O39+P39+Q39</f>
        <v>27</v>
      </c>
      <c r="S39" s="432">
        <f t="shared" si="3"/>
        <v>0.9032258064516129</v>
      </c>
    </row>
    <row r="40" spans="1:19" ht="25.5" customHeight="1">
      <c r="A40" s="433" t="s">
        <v>116</v>
      </c>
      <c r="B40" s="436" t="s">
        <v>504</v>
      </c>
      <c r="C40" s="435">
        <f t="shared" si="1"/>
        <v>44</v>
      </c>
      <c r="D40" s="437">
        <v>6</v>
      </c>
      <c r="E40" s="437">
        <v>38</v>
      </c>
      <c r="F40" s="437">
        <v>1</v>
      </c>
      <c r="G40" s="437"/>
      <c r="H40" s="441">
        <f t="shared" si="9"/>
        <v>43</v>
      </c>
      <c r="I40" s="441">
        <f t="shared" si="10"/>
        <v>37</v>
      </c>
      <c r="J40" s="437">
        <v>32</v>
      </c>
      <c r="K40" s="437">
        <v>0</v>
      </c>
      <c r="L40" s="437">
        <v>5</v>
      </c>
      <c r="M40" s="437">
        <v>0</v>
      </c>
      <c r="N40" s="437"/>
      <c r="O40" s="437"/>
      <c r="P40" s="437">
        <v>0</v>
      </c>
      <c r="Q40" s="437">
        <v>6</v>
      </c>
      <c r="R40" s="435">
        <v>11</v>
      </c>
      <c r="S40" s="432">
        <f t="shared" si="3"/>
        <v>0.8648648648648649</v>
      </c>
    </row>
    <row r="41" spans="1:19" ht="25.5" customHeight="1">
      <c r="A41" s="433" t="s">
        <v>117</v>
      </c>
      <c r="B41" s="436" t="s">
        <v>505</v>
      </c>
      <c r="C41" s="435">
        <f t="shared" si="1"/>
        <v>40</v>
      </c>
      <c r="D41" s="437">
        <v>18</v>
      </c>
      <c r="E41" s="437">
        <v>22</v>
      </c>
      <c r="F41" s="437">
        <v>0</v>
      </c>
      <c r="G41" s="437"/>
      <c r="H41" s="441">
        <f t="shared" si="9"/>
        <v>40</v>
      </c>
      <c r="I41" s="441">
        <f t="shared" si="10"/>
        <v>25</v>
      </c>
      <c r="J41" s="437">
        <v>22</v>
      </c>
      <c r="K41" s="437">
        <v>2</v>
      </c>
      <c r="L41" s="437">
        <v>1</v>
      </c>
      <c r="M41" s="437">
        <v>0</v>
      </c>
      <c r="N41" s="437"/>
      <c r="O41" s="437"/>
      <c r="P41" s="437">
        <v>0</v>
      </c>
      <c r="Q41" s="437">
        <v>15</v>
      </c>
      <c r="R41" s="435">
        <v>16</v>
      </c>
      <c r="S41" s="432">
        <f t="shared" si="3"/>
        <v>0.96</v>
      </c>
    </row>
    <row r="42" spans="1:19" ht="25.5" customHeight="1">
      <c r="A42" s="433" t="s">
        <v>59</v>
      </c>
      <c r="B42" s="479" t="s">
        <v>455</v>
      </c>
      <c r="C42" s="435">
        <f t="shared" si="1"/>
        <v>127</v>
      </c>
      <c r="D42" s="435">
        <f>D43+D44</f>
        <v>27</v>
      </c>
      <c r="E42" s="435">
        <f aca="true" t="shared" si="13" ref="E42:Q42">E43+E44</f>
        <v>100</v>
      </c>
      <c r="F42" s="435">
        <f t="shared" si="13"/>
        <v>1</v>
      </c>
      <c r="G42" s="435">
        <f t="shared" si="13"/>
        <v>0</v>
      </c>
      <c r="H42" s="441">
        <f>I42+Q42</f>
        <v>126</v>
      </c>
      <c r="I42" s="441">
        <f>SUM(J42:P42)</f>
        <v>99</v>
      </c>
      <c r="J42" s="435">
        <f t="shared" si="13"/>
        <v>82</v>
      </c>
      <c r="K42" s="435">
        <f t="shared" si="13"/>
        <v>2</v>
      </c>
      <c r="L42" s="435">
        <f t="shared" si="13"/>
        <v>15</v>
      </c>
      <c r="M42" s="435">
        <f t="shared" si="13"/>
        <v>0</v>
      </c>
      <c r="N42" s="435">
        <f t="shared" si="13"/>
        <v>0</v>
      </c>
      <c r="O42" s="435">
        <f t="shared" si="13"/>
        <v>0</v>
      </c>
      <c r="P42" s="435">
        <f t="shared" si="13"/>
        <v>0</v>
      </c>
      <c r="Q42" s="435">
        <f t="shared" si="13"/>
        <v>27</v>
      </c>
      <c r="R42" s="435">
        <f>L42+M42+N42+O42+P42+Q42</f>
        <v>42</v>
      </c>
      <c r="S42" s="432">
        <f t="shared" si="3"/>
        <v>0.8484848484848485</v>
      </c>
    </row>
    <row r="43" spans="1:19" ht="25.5" customHeight="1">
      <c r="A43" s="433" t="s">
        <v>118</v>
      </c>
      <c r="B43" s="436" t="s">
        <v>506</v>
      </c>
      <c r="C43" s="435">
        <f t="shared" si="1"/>
        <v>76</v>
      </c>
      <c r="D43" s="437">
        <v>20</v>
      </c>
      <c r="E43" s="437">
        <v>56</v>
      </c>
      <c r="F43" s="437">
        <v>1</v>
      </c>
      <c r="G43" s="437">
        <v>0</v>
      </c>
      <c r="H43" s="441">
        <f aca="true" t="shared" si="14" ref="H43:H50">I43+Q43</f>
        <v>75</v>
      </c>
      <c r="I43" s="441">
        <f aca="true" t="shared" si="15" ref="I43:I50">SUM(J43:P43)</f>
        <v>58</v>
      </c>
      <c r="J43" s="437">
        <v>49</v>
      </c>
      <c r="K43" s="437">
        <v>1</v>
      </c>
      <c r="L43" s="437">
        <v>8</v>
      </c>
      <c r="M43" s="437">
        <v>0</v>
      </c>
      <c r="N43" s="437">
        <v>0</v>
      </c>
      <c r="O43" s="437">
        <v>0</v>
      </c>
      <c r="P43" s="437">
        <v>0</v>
      </c>
      <c r="Q43" s="437">
        <v>17</v>
      </c>
      <c r="R43" s="435">
        <v>25</v>
      </c>
      <c r="S43" s="432">
        <f t="shared" si="3"/>
        <v>0.8620689655172413</v>
      </c>
    </row>
    <row r="44" spans="1:19" ht="25.5" customHeight="1">
      <c r="A44" s="433" t="s">
        <v>119</v>
      </c>
      <c r="B44" s="436" t="s">
        <v>507</v>
      </c>
      <c r="C44" s="435">
        <f t="shared" si="1"/>
        <v>51</v>
      </c>
      <c r="D44" s="437">
        <v>7</v>
      </c>
      <c r="E44" s="437">
        <v>44</v>
      </c>
      <c r="F44" s="437">
        <v>0</v>
      </c>
      <c r="G44" s="437">
        <v>0</v>
      </c>
      <c r="H44" s="441">
        <f t="shared" si="14"/>
        <v>51</v>
      </c>
      <c r="I44" s="441">
        <f t="shared" si="15"/>
        <v>41</v>
      </c>
      <c r="J44" s="437">
        <v>33</v>
      </c>
      <c r="K44" s="437">
        <v>1</v>
      </c>
      <c r="L44" s="437">
        <v>7</v>
      </c>
      <c r="M44" s="437">
        <v>0</v>
      </c>
      <c r="N44" s="437">
        <v>0</v>
      </c>
      <c r="O44" s="437">
        <v>0</v>
      </c>
      <c r="P44" s="437">
        <v>0</v>
      </c>
      <c r="Q44" s="437">
        <v>10</v>
      </c>
      <c r="R44" s="435">
        <v>17</v>
      </c>
      <c r="S44" s="432">
        <f t="shared" si="3"/>
        <v>0.8292682926829268</v>
      </c>
    </row>
    <row r="45" spans="1:19" ht="25.5" customHeight="1">
      <c r="A45" s="433" t="s">
        <v>60</v>
      </c>
      <c r="B45" s="479" t="s">
        <v>456</v>
      </c>
      <c r="C45" s="435">
        <f t="shared" si="1"/>
        <v>168</v>
      </c>
      <c r="D45" s="435">
        <f>D46+D47+D48</f>
        <v>44</v>
      </c>
      <c r="E45" s="435">
        <f aca="true" t="shared" si="16" ref="E45:Q45">E46+E47+E48</f>
        <v>124</v>
      </c>
      <c r="F45" s="435">
        <f t="shared" si="16"/>
        <v>0</v>
      </c>
      <c r="G45" s="435">
        <f t="shared" si="16"/>
        <v>0</v>
      </c>
      <c r="H45" s="441">
        <f t="shared" si="14"/>
        <v>168</v>
      </c>
      <c r="I45" s="441">
        <f t="shared" si="15"/>
        <v>136</v>
      </c>
      <c r="J45" s="435">
        <f t="shared" si="16"/>
        <v>111</v>
      </c>
      <c r="K45" s="435">
        <f t="shared" si="16"/>
        <v>7</v>
      </c>
      <c r="L45" s="435">
        <f t="shared" si="16"/>
        <v>17</v>
      </c>
      <c r="M45" s="435">
        <f t="shared" si="16"/>
        <v>0</v>
      </c>
      <c r="N45" s="435">
        <f t="shared" si="16"/>
        <v>0</v>
      </c>
      <c r="O45" s="435">
        <f t="shared" si="16"/>
        <v>0</v>
      </c>
      <c r="P45" s="435">
        <f t="shared" si="16"/>
        <v>1</v>
      </c>
      <c r="Q45" s="435">
        <f t="shared" si="16"/>
        <v>32</v>
      </c>
      <c r="R45" s="435">
        <f>L45+M45+N45+O45+P45+Q45</f>
        <v>50</v>
      </c>
      <c r="S45" s="432">
        <f t="shared" si="3"/>
        <v>0.8676470588235294</v>
      </c>
    </row>
    <row r="46" spans="1:19" ht="25.5" customHeight="1">
      <c r="A46" s="433" t="s">
        <v>457</v>
      </c>
      <c r="B46" s="436" t="s">
        <v>458</v>
      </c>
      <c r="C46" s="435">
        <f t="shared" si="1"/>
        <v>104</v>
      </c>
      <c r="D46" s="437">
        <v>33</v>
      </c>
      <c r="E46" s="437">
        <v>71</v>
      </c>
      <c r="F46" s="437">
        <v>0</v>
      </c>
      <c r="G46" s="437">
        <v>0</v>
      </c>
      <c r="H46" s="441">
        <f t="shared" si="14"/>
        <v>104</v>
      </c>
      <c r="I46" s="441">
        <f t="shared" si="15"/>
        <v>79</v>
      </c>
      <c r="J46" s="437">
        <v>63</v>
      </c>
      <c r="K46" s="437">
        <v>6</v>
      </c>
      <c r="L46" s="437">
        <v>10</v>
      </c>
      <c r="M46" s="437">
        <v>0</v>
      </c>
      <c r="N46" s="437">
        <v>0</v>
      </c>
      <c r="O46" s="437">
        <v>0</v>
      </c>
      <c r="P46" s="437">
        <v>0</v>
      </c>
      <c r="Q46" s="437">
        <v>25</v>
      </c>
      <c r="R46" s="435">
        <v>35</v>
      </c>
      <c r="S46" s="432">
        <f t="shared" si="3"/>
        <v>0.8734177215189873</v>
      </c>
    </row>
    <row r="47" spans="1:19" ht="25.5" customHeight="1">
      <c r="A47" s="433" t="s">
        <v>459</v>
      </c>
      <c r="B47" s="436" t="s">
        <v>508</v>
      </c>
      <c r="C47" s="435">
        <f t="shared" si="1"/>
        <v>43</v>
      </c>
      <c r="D47" s="437">
        <v>4</v>
      </c>
      <c r="E47" s="437">
        <v>39</v>
      </c>
      <c r="F47" s="437">
        <v>0</v>
      </c>
      <c r="G47" s="437">
        <v>0</v>
      </c>
      <c r="H47" s="441">
        <f t="shared" si="14"/>
        <v>43</v>
      </c>
      <c r="I47" s="441">
        <f t="shared" si="15"/>
        <v>41</v>
      </c>
      <c r="J47" s="437">
        <v>38</v>
      </c>
      <c r="K47" s="437">
        <v>1</v>
      </c>
      <c r="L47" s="437">
        <v>2</v>
      </c>
      <c r="M47" s="437">
        <v>0</v>
      </c>
      <c r="N47" s="437">
        <v>0</v>
      </c>
      <c r="O47" s="437">
        <v>0</v>
      </c>
      <c r="P47" s="437">
        <v>0</v>
      </c>
      <c r="Q47" s="437">
        <v>2</v>
      </c>
      <c r="R47" s="435">
        <v>4</v>
      </c>
      <c r="S47" s="432">
        <f t="shared" si="3"/>
        <v>0.9512195121951219</v>
      </c>
    </row>
    <row r="48" spans="1:19" ht="25.5" customHeight="1">
      <c r="A48" s="433" t="s">
        <v>461</v>
      </c>
      <c r="B48" s="436" t="s">
        <v>462</v>
      </c>
      <c r="C48" s="435">
        <f t="shared" si="1"/>
        <v>21</v>
      </c>
      <c r="D48" s="437">
        <v>7</v>
      </c>
      <c r="E48" s="437">
        <v>14</v>
      </c>
      <c r="F48" s="437">
        <v>0</v>
      </c>
      <c r="G48" s="437">
        <v>0</v>
      </c>
      <c r="H48" s="441">
        <f t="shared" si="14"/>
        <v>21</v>
      </c>
      <c r="I48" s="441">
        <f t="shared" si="15"/>
        <v>16</v>
      </c>
      <c r="J48" s="437">
        <v>10</v>
      </c>
      <c r="K48" s="437">
        <v>0</v>
      </c>
      <c r="L48" s="437">
        <v>5</v>
      </c>
      <c r="M48" s="437">
        <v>0</v>
      </c>
      <c r="N48" s="437">
        <v>0</v>
      </c>
      <c r="O48" s="437">
        <v>0</v>
      </c>
      <c r="P48" s="437">
        <v>1</v>
      </c>
      <c r="Q48" s="437">
        <v>5</v>
      </c>
      <c r="R48" s="435">
        <v>11</v>
      </c>
      <c r="S48" s="432">
        <f t="shared" si="3"/>
        <v>0.625</v>
      </c>
    </row>
    <row r="49" spans="1:19" ht="25.5" customHeight="1">
      <c r="A49" s="433" t="s">
        <v>61</v>
      </c>
      <c r="B49" s="479" t="s">
        <v>463</v>
      </c>
      <c r="C49" s="435">
        <f t="shared" si="1"/>
        <v>145</v>
      </c>
      <c r="D49" s="435">
        <f>D50+D51</f>
        <v>38</v>
      </c>
      <c r="E49" s="435">
        <f aca="true" t="shared" si="17" ref="E49:Q49">E50+E51</f>
        <v>107</v>
      </c>
      <c r="F49" s="435">
        <f t="shared" si="17"/>
        <v>0</v>
      </c>
      <c r="G49" s="435">
        <f t="shared" si="17"/>
        <v>0</v>
      </c>
      <c r="H49" s="441">
        <f t="shared" si="14"/>
        <v>145</v>
      </c>
      <c r="I49" s="441">
        <f t="shared" si="15"/>
        <v>109</v>
      </c>
      <c r="J49" s="435">
        <f t="shared" si="17"/>
        <v>93</v>
      </c>
      <c r="K49" s="435">
        <f t="shared" si="17"/>
        <v>1</v>
      </c>
      <c r="L49" s="435">
        <f t="shared" si="17"/>
        <v>15</v>
      </c>
      <c r="M49" s="435">
        <f t="shared" si="17"/>
        <v>0</v>
      </c>
      <c r="N49" s="435">
        <f t="shared" si="17"/>
        <v>0</v>
      </c>
      <c r="O49" s="435">
        <f t="shared" si="17"/>
        <v>0</v>
      </c>
      <c r="P49" s="435">
        <f t="shared" si="17"/>
        <v>0</v>
      </c>
      <c r="Q49" s="435">
        <f t="shared" si="17"/>
        <v>36</v>
      </c>
      <c r="R49" s="435">
        <f>L49+M49+N49+O49+P49+Q49</f>
        <v>51</v>
      </c>
      <c r="S49" s="432">
        <f t="shared" si="3"/>
        <v>0.8623853211009175</v>
      </c>
    </row>
    <row r="50" spans="1:19" ht="25.5" customHeight="1">
      <c r="A50" s="433" t="s">
        <v>464</v>
      </c>
      <c r="B50" s="436" t="s">
        <v>502</v>
      </c>
      <c r="C50" s="435">
        <f t="shared" si="1"/>
        <v>76</v>
      </c>
      <c r="D50" s="437">
        <v>19</v>
      </c>
      <c r="E50" s="437">
        <v>57</v>
      </c>
      <c r="F50" s="437">
        <v>0</v>
      </c>
      <c r="G50" s="437">
        <v>0</v>
      </c>
      <c r="H50" s="441">
        <f t="shared" si="14"/>
        <v>76</v>
      </c>
      <c r="I50" s="441">
        <f t="shared" si="15"/>
        <v>57</v>
      </c>
      <c r="J50" s="437">
        <v>48</v>
      </c>
      <c r="K50" s="437">
        <v>0</v>
      </c>
      <c r="L50" s="437">
        <v>9</v>
      </c>
      <c r="M50" s="437">
        <v>0</v>
      </c>
      <c r="N50" s="437">
        <v>0</v>
      </c>
      <c r="O50" s="437">
        <v>0</v>
      </c>
      <c r="P50" s="437">
        <v>0</v>
      </c>
      <c r="Q50" s="437">
        <v>19</v>
      </c>
      <c r="R50" s="435">
        <v>28</v>
      </c>
      <c r="S50" s="432">
        <f t="shared" si="3"/>
        <v>0.8421052631578947</v>
      </c>
    </row>
    <row r="51" spans="1:19" ht="25.5" customHeight="1">
      <c r="A51" s="433" t="s">
        <v>466</v>
      </c>
      <c r="B51" s="436" t="s">
        <v>467</v>
      </c>
      <c r="C51" s="435">
        <f t="shared" si="1"/>
        <v>69</v>
      </c>
      <c r="D51" s="437">
        <v>19</v>
      </c>
      <c r="E51" s="437">
        <v>50</v>
      </c>
      <c r="F51" s="437">
        <v>0</v>
      </c>
      <c r="G51" s="437">
        <v>0</v>
      </c>
      <c r="H51" s="441">
        <f aca="true" t="shared" si="18" ref="H51:H58">I51+Q51</f>
        <v>69</v>
      </c>
      <c r="I51" s="441">
        <f aca="true" t="shared" si="19" ref="I51:I58">SUM(J51:P51)</f>
        <v>52</v>
      </c>
      <c r="J51" s="437">
        <v>45</v>
      </c>
      <c r="K51" s="437">
        <v>1</v>
      </c>
      <c r="L51" s="437">
        <v>6</v>
      </c>
      <c r="M51" s="437">
        <v>0</v>
      </c>
      <c r="N51" s="437">
        <v>0</v>
      </c>
      <c r="O51" s="437">
        <v>0</v>
      </c>
      <c r="P51" s="437">
        <v>0</v>
      </c>
      <c r="Q51" s="437">
        <v>17</v>
      </c>
      <c r="R51" s="435">
        <v>23</v>
      </c>
      <c r="S51" s="432">
        <f t="shared" si="3"/>
        <v>0.8846153846153846</v>
      </c>
    </row>
    <row r="52" spans="1:19" ht="25.5" customHeight="1">
      <c r="A52" s="433" t="s">
        <v>62</v>
      </c>
      <c r="B52" s="479" t="s">
        <v>468</v>
      </c>
      <c r="C52" s="435">
        <f t="shared" si="1"/>
        <v>121</v>
      </c>
      <c r="D52" s="435">
        <f>D53+D54</f>
        <v>16</v>
      </c>
      <c r="E52" s="435">
        <f aca="true" t="shared" si="20" ref="E52:Q52">E53+E54</f>
        <v>105</v>
      </c>
      <c r="F52" s="435">
        <f t="shared" si="20"/>
        <v>1</v>
      </c>
      <c r="G52" s="435">
        <f t="shared" si="20"/>
        <v>0</v>
      </c>
      <c r="H52" s="441">
        <f t="shared" si="18"/>
        <v>120</v>
      </c>
      <c r="I52" s="441">
        <f t="shared" si="19"/>
        <v>114</v>
      </c>
      <c r="J52" s="435">
        <f t="shared" si="20"/>
        <v>101</v>
      </c>
      <c r="K52" s="435">
        <f t="shared" si="20"/>
        <v>2</v>
      </c>
      <c r="L52" s="435">
        <f t="shared" si="20"/>
        <v>11</v>
      </c>
      <c r="M52" s="435">
        <f t="shared" si="20"/>
        <v>0</v>
      </c>
      <c r="N52" s="435">
        <f t="shared" si="20"/>
        <v>0</v>
      </c>
      <c r="O52" s="435">
        <f t="shared" si="20"/>
        <v>0</v>
      </c>
      <c r="P52" s="435">
        <f t="shared" si="20"/>
        <v>0</v>
      </c>
      <c r="Q52" s="435">
        <f t="shared" si="20"/>
        <v>6</v>
      </c>
      <c r="R52" s="435">
        <f>L52+M52+N52+O52+P52+Q52</f>
        <v>17</v>
      </c>
      <c r="S52" s="432">
        <f t="shared" si="3"/>
        <v>0.9035087719298246</v>
      </c>
    </row>
    <row r="53" spans="1:19" ht="25.5" customHeight="1">
      <c r="A53" s="433" t="s">
        <v>469</v>
      </c>
      <c r="B53" s="436" t="s">
        <v>438</v>
      </c>
      <c r="C53" s="435">
        <f t="shared" si="1"/>
        <v>55</v>
      </c>
      <c r="D53" s="437">
        <v>10</v>
      </c>
      <c r="E53" s="437">
        <v>45</v>
      </c>
      <c r="F53" s="437">
        <v>0</v>
      </c>
      <c r="G53" s="437">
        <v>0</v>
      </c>
      <c r="H53" s="441">
        <f t="shared" si="18"/>
        <v>55</v>
      </c>
      <c r="I53" s="441">
        <f t="shared" si="19"/>
        <v>50</v>
      </c>
      <c r="J53" s="437">
        <v>47</v>
      </c>
      <c r="K53" s="437">
        <v>2</v>
      </c>
      <c r="L53" s="437">
        <v>1</v>
      </c>
      <c r="M53" s="437">
        <v>0</v>
      </c>
      <c r="N53" s="437">
        <v>0</v>
      </c>
      <c r="O53" s="437">
        <v>0</v>
      </c>
      <c r="P53" s="437">
        <v>0</v>
      </c>
      <c r="Q53" s="437">
        <v>5</v>
      </c>
      <c r="R53" s="435">
        <v>6</v>
      </c>
      <c r="S53" s="432">
        <f t="shared" si="3"/>
        <v>0.98</v>
      </c>
    </row>
    <row r="54" spans="1:19" ht="25.5" customHeight="1">
      <c r="A54" s="433" t="s">
        <v>470</v>
      </c>
      <c r="B54" s="436" t="s">
        <v>471</v>
      </c>
      <c r="C54" s="435">
        <f t="shared" si="1"/>
        <v>66</v>
      </c>
      <c r="D54" s="437">
        <v>6</v>
      </c>
      <c r="E54" s="437">
        <v>60</v>
      </c>
      <c r="F54" s="437">
        <v>1</v>
      </c>
      <c r="G54" s="437">
        <v>0</v>
      </c>
      <c r="H54" s="441">
        <f t="shared" si="18"/>
        <v>65</v>
      </c>
      <c r="I54" s="441">
        <f t="shared" si="19"/>
        <v>64</v>
      </c>
      <c r="J54" s="437">
        <v>54</v>
      </c>
      <c r="K54" s="437">
        <v>0</v>
      </c>
      <c r="L54" s="437">
        <v>10</v>
      </c>
      <c r="M54" s="437">
        <v>0</v>
      </c>
      <c r="N54" s="437">
        <v>0</v>
      </c>
      <c r="O54" s="437">
        <v>0</v>
      </c>
      <c r="P54" s="437">
        <v>0</v>
      </c>
      <c r="Q54" s="437">
        <v>1</v>
      </c>
      <c r="R54" s="435">
        <v>11</v>
      </c>
      <c r="S54" s="432">
        <f t="shared" si="3"/>
        <v>0.84375</v>
      </c>
    </row>
    <row r="55" spans="1:19" ht="25.5" customHeight="1">
      <c r="A55" s="433" t="s">
        <v>63</v>
      </c>
      <c r="B55" s="479" t="s">
        <v>472</v>
      </c>
      <c r="C55" s="435">
        <f t="shared" si="1"/>
        <v>84</v>
      </c>
      <c r="D55" s="435">
        <f>D56+D57</f>
        <v>13</v>
      </c>
      <c r="E55" s="435">
        <f aca="true" t="shared" si="21" ref="E55:Q55">E56+E57</f>
        <v>71</v>
      </c>
      <c r="F55" s="435">
        <f t="shared" si="21"/>
        <v>1</v>
      </c>
      <c r="G55" s="435">
        <f t="shared" si="21"/>
        <v>0</v>
      </c>
      <c r="H55" s="441">
        <f t="shared" si="18"/>
        <v>83</v>
      </c>
      <c r="I55" s="441">
        <f t="shared" si="19"/>
        <v>70</v>
      </c>
      <c r="J55" s="435">
        <f t="shared" si="21"/>
        <v>61</v>
      </c>
      <c r="K55" s="435">
        <f t="shared" si="21"/>
        <v>0</v>
      </c>
      <c r="L55" s="435">
        <f t="shared" si="21"/>
        <v>9</v>
      </c>
      <c r="M55" s="435">
        <f t="shared" si="21"/>
        <v>0</v>
      </c>
      <c r="N55" s="435">
        <f t="shared" si="21"/>
        <v>0</v>
      </c>
      <c r="O55" s="435">
        <f t="shared" si="21"/>
        <v>0</v>
      </c>
      <c r="P55" s="435">
        <f t="shared" si="21"/>
        <v>0</v>
      </c>
      <c r="Q55" s="435">
        <f t="shared" si="21"/>
        <v>13</v>
      </c>
      <c r="R55" s="435">
        <f>L55+M55+N55+O55+P55+Q55</f>
        <v>22</v>
      </c>
      <c r="S55" s="432">
        <f t="shared" si="3"/>
        <v>0.8714285714285714</v>
      </c>
    </row>
    <row r="56" spans="1:19" ht="25.5" customHeight="1">
      <c r="A56" s="433" t="s">
        <v>473</v>
      </c>
      <c r="B56" s="436" t="s">
        <v>474</v>
      </c>
      <c r="C56" s="435">
        <f t="shared" si="1"/>
        <v>32</v>
      </c>
      <c r="D56" s="437">
        <v>4</v>
      </c>
      <c r="E56" s="437">
        <v>28</v>
      </c>
      <c r="F56" s="437">
        <v>0</v>
      </c>
      <c r="G56" s="437">
        <v>0</v>
      </c>
      <c r="H56" s="441">
        <f t="shared" si="18"/>
        <v>32</v>
      </c>
      <c r="I56" s="441">
        <f t="shared" si="19"/>
        <v>28</v>
      </c>
      <c r="J56" s="437">
        <v>23</v>
      </c>
      <c r="K56" s="437">
        <v>0</v>
      </c>
      <c r="L56" s="437">
        <v>5</v>
      </c>
      <c r="M56" s="437">
        <v>0</v>
      </c>
      <c r="N56" s="437">
        <v>0</v>
      </c>
      <c r="O56" s="437">
        <v>0</v>
      </c>
      <c r="P56" s="437">
        <v>0</v>
      </c>
      <c r="Q56" s="437">
        <v>4</v>
      </c>
      <c r="R56" s="435">
        <f>L56+M56+N56+O56+P56+Q56</f>
        <v>9</v>
      </c>
      <c r="S56" s="432">
        <f t="shared" si="3"/>
        <v>0.8214285714285714</v>
      </c>
    </row>
    <row r="57" spans="1:19" ht="25.5" customHeight="1">
      <c r="A57" s="433" t="s">
        <v>475</v>
      </c>
      <c r="B57" s="436" t="s">
        <v>509</v>
      </c>
      <c r="C57" s="435">
        <f t="shared" si="1"/>
        <v>52</v>
      </c>
      <c r="D57" s="437">
        <v>9</v>
      </c>
      <c r="E57" s="437">
        <v>43</v>
      </c>
      <c r="F57" s="437">
        <v>1</v>
      </c>
      <c r="G57" s="437">
        <v>0</v>
      </c>
      <c r="H57" s="441">
        <f t="shared" si="18"/>
        <v>51</v>
      </c>
      <c r="I57" s="441">
        <f t="shared" si="19"/>
        <v>42</v>
      </c>
      <c r="J57" s="437">
        <v>38</v>
      </c>
      <c r="K57" s="437">
        <v>0</v>
      </c>
      <c r="L57" s="437">
        <v>4</v>
      </c>
      <c r="M57" s="437">
        <v>0</v>
      </c>
      <c r="N57" s="437">
        <v>0</v>
      </c>
      <c r="O57" s="437">
        <v>0</v>
      </c>
      <c r="P57" s="437">
        <v>0</v>
      </c>
      <c r="Q57" s="437">
        <v>9</v>
      </c>
      <c r="R57" s="435">
        <f>L57+M57+N57+O57+P57+Q57</f>
        <v>13</v>
      </c>
      <c r="S57" s="432">
        <f t="shared" si="3"/>
        <v>0.9047619047619048</v>
      </c>
    </row>
    <row r="58" spans="1:19" ht="25.5" customHeight="1">
      <c r="A58" s="433" t="s">
        <v>83</v>
      </c>
      <c r="B58" s="479" t="s">
        <v>476</v>
      </c>
      <c r="C58" s="435">
        <f t="shared" si="1"/>
        <v>90</v>
      </c>
      <c r="D58" s="435">
        <f>D59+D60+D61</f>
        <v>26</v>
      </c>
      <c r="E58" s="435">
        <f aca="true" t="shared" si="22" ref="E58:Q58">E59+E60+E61</f>
        <v>64</v>
      </c>
      <c r="F58" s="435">
        <f t="shared" si="22"/>
        <v>0</v>
      </c>
      <c r="G58" s="435">
        <f t="shared" si="22"/>
        <v>0</v>
      </c>
      <c r="H58" s="441">
        <f t="shared" si="18"/>
        <v>90</v>
      </c>
      <c r="I58" s="441">
        <f t="shared" si="19"/>
        <v>63</v>
      </c>
      <c r="J58" s="435">
        <f t="shared" si="22"/>
        <v>52</v>
      </c>
      <c r="K58" s="435">
        <f t="shared" si="22"/>
        <v>0</v>
      </c>
      <c r="L58" s="435">
        <f t="shared" si="22"/>
        <v>9</v>
      </c>
      <c r="M58" s="435">
        <f t="shared" si="22"/>
        <v>0</v>
      </c>
      <c r="N58" s="435">
        <f t="shared" si="22"/>
        <v>0</v>
      </c>
      <c r="O58" s="435">
        <f t="shared" si="22"/>
        <v>0</v>
      </c>
      <c r="P58" s="435">
        <f t="shared" si="22"/>
        <v>2</v>
      </c>
      <c r="Q58" s="435">
        <f t="shared" si="22"/>
        <v>27</v>
      </c>
      <c r="R58" s="435">
        <f>L58+M58+N58+O58+P58+Q58</f>
        <v>38</v>
      </c>
      <c r="S58" s="432">
        <f t="shared" si="3"/>
        <v>0.8253968253968254</v>
      </c>
    </row>
    <row r="59" spans="1:19" ht="25.5" customHeight="1">
      <c r="A59" s="433" t="s">
        <v>477</v>
      </c>
      <c r="B59" s="436" t="s">
        <v>478</v>
      </c>
      <c r="C59" s="435">
        <f t="shared" si="1"/>
        <v>27</v>
      </c>
      <c r="D59" s="437">
        <v>8</v>
      </c>
      <c r="E59" s="437">
        <v>19</v>
      </c>
      <c r="F59" s="437"/>
      <c r="G59" s="437"/>
      <c r="H59" s="441">
        <f aca="true" t="shared" si="23" ref="H59:H67">I59+Q59</f>
        <v>27</v>
      </c>
      <c r="I59" s="441">
        <f aca="true" t="shared" si="24" ref="I59:I67">SUM(J59:P59)</f>
        <v>20</v>
      </c>
      <c r="J59" s="437">
        <v>15</v>
      </c>
      <c r="K59" s="437"/>
      <c r="L59" s="437">
        <v>4</v>
      </c>
      <c r="M59" s="437"/>
      <c r="N59" s="437"/>
      <c r="O59" s="437"/>
      <c r="P59" s="437">
        <v>1</v>
      </c>
      <c r="Q59" s="437">
        <v>7</v>
      </c>
      <c r="R59" s="435">
        <v>12</v>
      </c>
      <c r="S59" s="432">
        <f t="shared" si="3"/>
        <v>0.75</v>
      </c>
    </row>
    <row r="60" spans="1:19" ht="25.5" customHeight="1">
      <c r="A60" s="433" t="s">
        <v>479</v>
      </c>
      <c r="B60" s="436" t="s">
        <v>480</v>
      </c>
      <c r="C60" s="435">
        <f t="shared" si="1"/>
        <v>32</v>
      </c>
      <c r="D60" s="437">
        <v>10</v>
      </c>
      <c r="E60" s="437">
        <v>22</v>
      </c>
      <c r="F60" s="437"/>
      <c r="G60" s="437"/>
      <c r="H60" s="441">
        <f t="shared" si="23"/>
        <v>32</v>
      </c>
      <c r="I60" s="441">
        <f t="shared" si="24"/>
        <v>21</v>
      </c>
      <c r="J60" s="437">
        <v>19</v>
      </c>
      <c r="K60" s="437"/>
      <c r="L60" s="437">
        <v>2</v>
      </c>
      <c r="M60" s="437"/>
      <c r="N60" s="437"/>
      <c r="O60" s="437"/>
      <c r="P60" s="437"/>
      <c r="Q60" s="437">
        <v>11</v>
      </c>
      <c r="R60" s="435">
        <v>13</v>
      </c>
      <c r="S60" s="432">
        <f t="shared" si="3"/>
        <v>0.9047619047619048</v>
      </c>
    </row>
    <row r="61" spans="1:19" ht="25.5" customHeight="1">
      <c r="A61" s="433" t="s">
        <v>481</v>
      </c>
      <c r="B61" s="436" t="s">
        <v>501</v>
      </c>
      <c r="C61" s="435">
        <f t="shared" si="1"/>
        <v>31</v>
      </c>
      <c r="D61" s="437">
        <v>8</v>
      </c>
      <c r="E61" s="437">
        <v>23</v>
      </c>
      <c r="F61" s="437"/>
      <c r="G61" s="437"/>
      <c r="H61" s="441">
        <f t="shared" si="23"/>
        <v>31</v>
      </c>
      <c r="I61" s="441">
        <f t="shared" si="24"/>
        <v>22</v>
      </c>
      <c r="J61" s="437">
        <v>18</v>
      </c>
      <c r="K61" s="437"/>
      <c r="L61" s="437">
        <v>3</v>
      </c>
      <c r="M61" s="437"/>
      <c r="N61" s="437"/>
      <c r="O61" s="437"/>
      <c r="P61" s="437">
        <v>1</v>
      </c>
      <c r="Q61" s="437">
        <v>9</v>
      </c>
      <c r="R61" s="435">
        <v>13</v>
      </c>
      <c r="S61" s="432">
        <f t="shared" si="3"/>
        <v>0.8181818181818182</v>
      </c>
    </row>
    <row r="62" spans="1:19" ht="25.5" customHeight="1">
      <c r="A62" s="433" t="s">
        <v>84</v>
      </c>
      <c r="B62" s="479" t="s">
        <v>483</v>
      </c>
      <c r="C62" s="435">
        <f t="shared" si="1"/>
        <v>109</v>
      </c>
      <c r="D62" s="435">
        <f>D63+D64</f>
        <v>16</v>
      </c>
      <c r="E62" s="435">
        <f aca="true" t="shared" si="25" ref="E62:Q62">E63+E64</f>
        <v>93</v>
      </c>
      <c r="F62" s="435">
        <f t="shared" si="25"/>
        <v>0</v>
      </c>
      <c r="G62" s="435">
        <f t="shared" si="25"/>
        <v>0</v>
      </c>
      <c r="H62" s="441">
        <f t="shared" si="23"/>
        <v>109</v>
      </c>
      <c r="I62" s="441">
        <f t="shared" si="24"/>
        <v>92</v>
      </c>
      <c r="J62" s="435">
        <f t="shared" si="25"/>
        <v>77</v>
      </c>
      <c r="K62" s="435">
        <f t="shared" si="25"/>
        <v>1</v>
      </c>
      <c r="L62" s="435">
        <f t="shared" si="25"/>
        <v>14</v>
      </c>
      <c r="M62" s="435">
        <f t="shared" si="25"/>
        <v>0</v>
      </c>
      <c r="N62" s="435">
        <f t="shared" si="25"/>
        <v>0</v>
      </c>
      <c r="O62" s="435">
        <f t="shared" si="25"/>
        <v>0</v>
      </c>
      <c r="P62" s="435">
        <f t="shared" si="25"/>
        <v>0</v>
      </c>
      <c r="Q62" s="435">
        <f t="shared" si="25"/>
        <v>17</v>
      </c>
      <c r="R62" s="435">
        <f>L62+M62+N62+O62+P62+Q62</f>
        <v>31</v>
      </c>
      <c r="S62" s="432">
        <f t="shared" si="3"/>
        <v>0.8478260869565217</v>
      </c>
    </row>
    <row r="63" spans="1:19" ht="25.5" customHeight="1">
      <c r="A63" s="433" t="s">
        <v>484</v>
      </c>
      <c r="B63" s="436" t="s">
        <v>490</v>
      </c>
      <c r="C63" s="435">
        <f t="shared" si="1"/>
        <v>72</v>
      </c>
      <c r="D63" s="437">
        <v>10</v>
      </c>
      <c r="E63" s="437">
        <v>62</v>
      </c>
      <c r="F63" s="437">
        <v>0</v>
      </c>
      <c r="G63" s="437">
        <v>0</v>
      </c>
      <c r="H63" s="441">
        <f t="shared" si="23"/>
        <v>72</v>
      </c>
      <c r="I63" s="441">
        <f t="shared" si="24"/>
        <v>60</v>
      </c>
      <c r="J63" s="437">
        <v>56</v>
      </c>
      <c r="K63" s="437">
        <v>0</v>
      </c>
      <c r="L63" s="437">
        <v>4</v>
      </c>
      <c r="M63" s="437">
        <v>0</v>
      </c>
      <c r="N63" s="437">
        <v>0</v>
      </c>
      <c r="O63" s="437">
        <v>0</v>
      </c>
      <c r="P63" s="437">
        <v>0</v>
      </c>
      <c r="Q63" s="437">
        <v>12</v>
      </c>
      <c r="R63" s="435">
        <v>16</v>
      </c>
      <c r="S63" s="432">
        <f t="shared" si="3"/>
        <v>0.9333333333333333</v>
      </c>
    </row>
    <row r="64" spans="1:19" ht="25.5" customHeight="1">
      <c r="A64" s="433" t="s">
        <v>486</v>
      </c>
      <c r="B64" s="436" t="s">
        <v>487</v>
      </c>
      <c r="C64" s="435">
        <f t="shared" si="1"/>
        <v>37</v>
      </c>
      <c r="D64" s="437">
        <v>6</v>
      </c>
      <c r="E64" s="437">
        <v>31</v>
      </c>
      <c r="F64" s="437">
        <v>0</v>
      </c>
      <c r="G64" s="437">
        <v>0</v>
      </c>
      <c r="H64" s="441">
        <f t="shared" si="23"/>
        <v>37</v>
      </c>
      <c r="I64" s="441">
        <f t="shared" si="24"/>
        <v>32</v>
      </c>
      <c r="J64" s="437">
        <v>21</v>
      </c>
      <c r="K64" s="437">
        <v>1</v>
      </c>
      <c r="L64" s="437">
        <v>10</v>
      </c>
      <c r="M64" s="437">
        <v>0</v>
      </c>
      <c r="N64" s="437">
        <v>0</v>
      </c>
      <c r="O64" s="437">
        <v>0</v>
      </c>
      <c r="P64" s="437">
        <v>0</v>
      </c>
      <c r="Q64" s="437">
        <v>5</v>
      </c>
      <c r="R64" s="435">
        <v>15</v>
      </c>
      <c r="S64" s="432">
        <f t="shared" si="3"/>
        <v>0.6875</v>
      </c>
    </row>
    <row r="65" spans="1:19" ht="25.5" customHeight="1">
      <c r="A65" s="433">
        <v>12</v>
      </c>
      <c r="B65" s="479" t="s">
        <v>488</v>
      </c>
      <c r="C65" s="435">
        <f t="shared" si="1"/>
        <v>87</v>
      </c>
      <c r="D65" s="435">
        <f>D66+D67</f>
        <v>18</v>
      </c>
      <c r="E65" s="435">
        <f aca="true" t="shared" si="26" ref="E65:Q65">E66+E67</f>
        <v>69</v>
      </c>
      <c r="F65" s="435">
        <f t="shared" si="26"/>
        <v>0</v>
      </c>
      <c r="G65" s="435">
        <f t="shared" si="26"/>
        <v>0</v>
      </c>
      <c r="H65" s="441">
        <f t="shared" si="23"/>
        <v>87</v>
      </c>
      <c r="I65" s="441">
        <f t="shared" si="24"/>
        <v>66</v>
      </c>
      <c r="J65" s="435">
        <f t="shared" si="26"/>
        <v>48</v>
      </c>
      <c r="K65" s="435">
        <f t="shared" si="26"/>
        <v>1</v>
      </c>
      <c r="L65" s="435">
        <f t="shared" si="26"/>
        <v>17</v>
      </c>
      <c r="M65" s="435">
        <f t="shared" si="26"/>
        <v>0</v>
      </c>
      <c r="N65" s="435">
        <f t="shared" si="26"/>
        <v>0</v>
      </c>
      <c r="O65" s="435">
        <f t="shared" si="26"/>
        <v>0</v>
      </c>
      <c r="P65" s="435">
        <f t="shared" si="26"/>
        <v>0</v>
      </c>
      <c r="Q65" s="435">
        <f t="shared" si="26"/>
        <v>21</v>
      </c>
      <c r="R65" s="435">
        <f>L65+M65+N65+O65+P65+Q65</f>
        <v>38</v>
      </c>
      <c r="S65" s="432">
        <f t="shared" si="3"/>
        <v>0.7424242424242424</v>
      </c>
    </row>
    <row r="66" spans="1:19" ht="25.5" customHeight="1">
      <c r="A66" s="433" t="s">
        <v>489</v>
      </c>
      <c r="B66" s="436" t="s">
        <v>485</v>
      </c>
      <c r="C66" s="435">
        <f t="shared" si="1"/>
        <v>44</v>
      </c>
      <c r="D66" s="437">
        <v>13</v>
      </c>
      <c r="E66" s="437">
        <v>31</v>
      </c>
      <c r="F66" s="437">
        <v>0</v>
      </c>
      <c r="G66" s="437">
        <v>0</v>
      </c>
      <c r="H66" s="441">
        <f t="shared" si="23"/>
        <v>44</v>
      </c>
      <c r="I66" s="441">
        <f t="shared" si="24"/>
        <v>32</v>
      </c>
      <c r="J66" s="437">
        <v>24</v>
      </c>
      <c r="K66" s="437">
        <v>1</v>
      </c>
      <c r="L66" s="437">
        <v>7</v>
      </c>
      <c r="M66" s="437">
        <v>0</v>
      </c>
      <c r="N66" s="437">
        <v>0</v>
      </c>
      <c r="O66" s="437">
        <v>0</v>
      </c>
      <c r="P66" s="437">
        <v>0</v>
      </c>
      <c r="Q66" s="437">
        <v>12</v>
      </c>
      <c r="R66" s="435">
        <v>19</v>
      </c>
      <c r="S66" s="432">
        <f t="shared" si="3"/>
        <v>0.78125</v>
      </c>
    </row>
    <row r="67" spans="1:19" ht="25.5" customHeight="1">
      <c r="A67" s="433" t="s">
        <v>491</v>
      </c>
      <c r="B67" s="436" t="s">
        <v>492</v>
      </c>
      <c r="C67" s="435">
        <f t="shared" si="1"/>
        <v>43</v>
      </c>
      <c r="D67" s="437">
        <v>5</v>
      </c>
      <c r="E67" s="437">
        <v>38</v>
      </c>
      <c r="F67" s="437">
        <v>0</v>
      </c>
      <c r="G67" s="437">
        <v>0</v>
      </c>
      <c r="H67" s="441">
        <f t="shared" si="23"/>
        <v>43</v>
      </c>
      <c r="I67" s="441">
        <f t="shared" si="24"/>
        <v>34</v>
      </c>
      <c r="J67" s="437">
        <v>24</v>
      </c>
      <c r="K67" s="437">
        <v>0</v>
      </c>
      <c r="L67" s="437">
        <v>10</v>
      </c>
      <c r="M67" s="437">
        <v>0</v>
      </c>
      <c r="N67" s="437">
        <v>0</v>
      </c>
      <c r="O67" s="437">
        <v>0</v>
      </c>
      <c r="P67" s="437">
        <v>0</v>
      </c>
      <c r="Q67" s="437">
        <v>9</v>
      </c>
      <c r="R67" s="435">
        <v>19</v>
      </c>
      <c r="S67" s="432">
        <f t="shared" si="3"/>
        <v>0.7058823529411765</v>
      </c>
    </row>
    <row r="68" spans="1:19" ht="25.5" customHeight="1">
      <c r="A68" s="433" t="s">
        <v>86</v>
      </c>
      <c r="B68" s="479" t="s">
        <v>493</v>
      </c>
      <c r="C68" s="435">
        <f t="shared" si="1"/>
        <v>52</v>
      </c>
      <c r="D68" s="435">
        <f>D69+D70</f>
        <v>13</v>
      </c>
      <c r="E68" s="435">
        <f aca="true" t="shared" si="27" ref="E68:Q68">E69+E70</f>
        <v>39</v>
      </c>
      <c r="F68" s="435">
        <f t="shared" si="27"/>
        <v>0</v>
      </c>
      <c r="G68" s="435">
        <f t="shared" si="27"/>
        <v>0</v>
      </c>
      <c r="H68" s="441">
        <f>I68+Q68</f>
        <v>52</v>
      </c>
      <c r="I68" s="441">
        <f>SUM(J68:P68)</f>
        <v>45</v>
      </c>
      <c r="J68" s="435">
        <f t="shared" si="27"/>
        <v>39</v>
      </c>
      <c r="K68" s="435">
        <f t="shared" si="27"/>
        <v>3</v>
      </c>
      <c r="L68" s="435">
        <f t="shared" si="27"/>
        <v>3</v>
      </c>
      <c r="M68" s="435">
        <f t="shared" si="27"/>
        <v>0</v>
      </c>
      <c r="N68" s="435">
        <f t="shared" si="27"/>
        <v>0</v>
      </c>
      <c r="O68" s="435">
        <f t="shared" si="27"/>
        <v>0</v>
      </c>
      <c r="P68" s="435">
        <f t="shared" si="27"/>
        <v>0</v>
      </c>
      <c r="Q68" s="435">
        <f t="shared" si="27"/>
        <v>7</v>
      </c>
      <c r="R68" s="435">
        <f>L68+M68+N68+O68+P68+Q68</f>
        <v>10</v>
      </c>
      <c r="S68" s="432">
        <f t="shared" si="3"/>
        <v>0.9333333333333333</v>
      </c>
    </row>
    <row r="69" spans="1:19" ht="25.5" customHeight="1">
      <c r="A69" s="433" t="s">
        <v>494</v>
      </c>
      <c r="B69" s="436" t="s">
        <v>495</v>
      </c>
      <c r="C69" s="435">
        <f t="shared" si="1"/>
        <v>18</v>
      </c>
      <c r="D69" s="437">
        <v>4</v>
      </c>
      <c r="E69" s="437">
        <v>14</v>
      </c>
      <c r="F69" s="437">
        <v>0</v>
      </c>
      <c r="G69" s="437">
        <v>0</v>
      </c>
      <c r="H69" s="441">
        <f>I69+Q69</f>
        <v>18</v>
      </c>
      <c r="I69" s="441">
        <f>SUM(J69:P69)</f>
        <v>17</v>
      </c>
      <c r="J69" s="437">
        <v>15</v>
      </c>
      <c r="K69" s="437">
        <v>1</v>
      </c>
      <c r="L69" s="437">
        <v>1</v>
      </c>
      <c r="M69" s="437">
        <v>0</v>
      </c>
      <c r="N69" s="437">
        <v>0</v>
      </c>
      <c r="O69" s="437">
        <v>0</v>
      </c>
      <c r="P69" s="437">
        <v>0</v>
      </c>
      <c r="Q69" s="437">
        <v>1</v>
      </c>
      <c r="R69" s="435">
        <v>2</v>
      </c>
      <c r="S69" s="432">
        <f t="shared" si="3"/>
        <v>0.9411764705882353</v>
      </c>
    </row>
    <row r="70" spans="1:19" ht="25.5" customHeight="1">
      <c r="A70" s="433" t="s">
        <v>496</v>
      </c>
      <c r="B70" s="436" t="s">
        <v>497</v>
      </c>
      <c r="C70" s="435">
        <f t="shared" si="1"/>
        <v>34</v>
      </c>
      <c r="D70" s="437">
        <v>9</v>
      </c>
      <c r="E70" s="437">
        <v>25</v>
      </c>
      <c r="F70" s="437">
        <v>0</v>
      </c>
      <c r="G70" s="437">
        <v>0</v>
      </c>
      <c r="H70" s="441">
        <f>I70+Q70</f>
        <v>34</v>
      </c>
      <c r="I70" s="441">
        <f>SUM(J70:P70)</f>
        <v>28</v>
      </c>
      <c r="J70" s="437">
        <v>24</v>
      </c>
      <c r="K70" s="437">
        <v>2</v>
      </c>
      <c r="L70" s="437">
        <v>2</v>
      </c>
      <c r="M70" s="437">
        <v>0</v>
      </c>
      <c r="N70" s="437">
        <v>0</v>
      </c>
      <c r="O70" s="437">
        <v>0</v>
      </c>
      <c r="P70" s="437">
        <v>0</v>
      </c>
      <c r="Q70" s="437">
        <v>6</v>
      </c>
      <c r="R70" s="435">
        <v>8</v>
      </c>
      <c r="S70" s="432">
        <f t="shared" si="3"/>
        <v>0.9285714285714286</v>
      </c>
    </row>
    <row r="71" spans="1:17" s="404" customFormat="1" ht="33" customHeight="1">
      <c r="A71" s="796"/>
      <c r="B71" s="796"/>
      <c r="C71" s="796"/>
      <c r="D71" s="796"/>
      <c r="E71" s="796"/>
      <c r="F71" s="401"/>
      <c r="G71" s="401"/>
      <c r="H71" s="401"/>
      <c r="I71" s="401"/>
      <c r="J71" s="401"/>
      <c r="K71" s="401"/>
      <c r="L71" s="801" t="str">
        <f>'Thong tin'!B8</f>
        <v>Cao Bằng, ngày  04 tháng 6 năm 2018</v>
      </c>
      <c r="M71" s="801"/>
      <c r="N71" s="801"/>
      <c r="O71" s="801"/>
      <c r="P71" s="801"/>
      <c r="Q71" s="801"/>
    </row>
    <row r="72" spans="1:17" s="404" customFormat="1" ht="26.25" customHeight="1">
      <c r="A72" s="475"/>
      <c r="B72" s="475"/>
      <c r="C72" s="475"/>
      <c r="D72" s="475"/>
      <c r="E72" s="475"/>
      <c r="F72" s="401"/>
      <c r="G72" s="401"/>
      <c r="H72" s="401"/>
      <c r="I72" s="401"/>
      <c r="J72" s="401"/>
      <c r="K72" s="401"/>
      <c r="L72" s="800" t="s">
        <v>519</v>
      </c>
      <c r="M72" s="800"/>
      <c r="N72" s="800"/>
      <c r="O72" s="800"/>
      <c r="P72" s="800"/>
      <c r="Q72" s="800"/>
    </row>
    <row r="73" spans="1:17" s="406" customFormat="1" ht="19.5" customHeight="1">
      <c r="A73" s="405"/>
      <c r="B73" s="799" t="s">
        <v>4</v>
      </c>
      <c r="C73" s="799"/>
      <c r="D73" s="799"/>
      <c r="E73" s="799"/>
      <c r="F73" s="398"/>
      <c r="G73" s="398"/>
      <c r="H73" s="398"/>
      <c r="I73" s="398"/>
      <c r="J73" s="398"/>
      <c r="K73" s="398"/>
      <c r="L73" s="800" t="str">
        <f>'Thong tin'!B7</f>
        <v>PHÓ CỤC TRƯỞNG</v>
      </c>
      <c r="M73" s="800"/>
      <c r="N73" s="800"/>
      <c r="O73" s="800"/>
      <c r="P73" s="800"/>
      <c r="Q73" s="800"/>
    </row>
    <row r="74" spans="1:17" ht="15.75" customHeight="1">
      <c r="A74" s="396"/>
      <c r="B74" s="805"/>
      <c r="C74" s="805"/>
      <c r="D74" s="805"/>
      <c r="E74" s="397"/>
      <c r="F74" s="397"/>
      <c r="G74" s="397"/>
      <c r="H74" s="397"/>
      <c r="I74" s="397"/>
      <c r="J74" s="397"/>
      <c r="K74" s="397"/>
      <c r="L74" s="794"/>
      <c r="M74" s="794"/>
      <c r="N74" s="794"/>
      <c r="O74" s="794"/>
      <c r="P74" s="794"/>
      <c r="Q74" s="794"/>
    </row>
    <row r="75" spans="1:17" ht="15.75" customHeight="1">
      <c r="A75" s="396"/>
      <c r="B75" s="396"/>
      <c r="C75" s="396"/>
      <c r="D75" s="397"/>
      <c r="E75" s="397"/>
      <c r="F75" s="397"/>
      <c r="G75" s="397"/>
      <c r="H75" s="397"/>
      <c r="I75" s="397"/>
      <c r="J75" s="397"/>
      <c r="K75" s="397"/>
      <c r="L75" s="397"/>
      <c r="M75" s="397"/>
      <c r="N75" s="397"/>
      <c r="O75" s="397"/>
      <c r="P75" s="396"/>
      <c r="Q75" s="396"/>
    </row>
    <row r="76" spans="1:17" ht="15.75" customHeight="1">
      <c r="A76" s="396"/>
      <c r="B76" s="794"/>
      <c r="C76" s="794"/>
      <c r="D76" s="794"/>
      <c r="E76" s="794"/>
      <c r="F76" s="397"/>
      <c r="G76" s="397"/>
      <c r="H76" s="397"/>
      <c r="I76" s="397"/>
      <c r="J76" s="397"/>
      <c r="K76" s="397"/>
      <c r="L76" s="397"/>
      <c r="M76" s="397"/>
      <c r="N76" s="795"/>
      <c r="O76" s="795"/>
      <c r="P76" s="795"/>
      <c r="Q76" s="396"/>
    </row>
    <row r="77" spans="1:17" ht="15.75" customHeight="1">
      <c r="A77" s="407"/>
      <c r="B77" s="396"/>
      <c r="C77" s="396"/>
      <c r="D77" s="397"/>
      <c r="E77" s="397"/>
      <c r="F77" s="397"/>
      <c r="G77" s="397"/>
      <c r="H77" s="397"/>
      <c r="I77" s="397"/>
      <c r="J77" s="397"/>
      <c r="K77" s="397"/>
      <c r="L77" s="397"/>
      <c r="M77" s="397"/>
      <c r="N77" s="397"/>
      <c r="O77" s="397"/>
      <c r="P77" s="396"/>
      <c r="Q77" s="396"/>
    </row>
    <row r="78" spans="1:17" ht="15.75" customHeight="1">
      <c r="A78" s="396"/>
      <c r="B78" s="397"/>
      <c r="C78" s="397"/>
      <c r="D78" s="397"/>
      <c r="E78" s="397"/>
      <c r="F78" s="397"/>
      <c r="G78" s="397"/>
      <c r="H78" s="397"/>
      <c r="I78" s="397"/>
      <c r="J78" s="397"/>
      <c r="K78" s="397"/>
      <c r="L78" s="397"/>
      <c r="M78" s="397"/>
      <c r="N78" s="397"/>
      <c r="O78" s="397"/>
      <c r="P78" s="396"/>
      <c r="Q78" s="396"/>
    </row>
    <row r="79" spans="1:17" ht="15.75" customHeight="1">
      <c r="A79" s="399"/>
      <c r="B79" s="399"/>
      <c r="C79" s="399"/>
      <c r="D79" s="399"/>
      <c r="E79" s="399"/>
      <c r="F79" s="399"/>
      <c r="G79" s="399"/>
      <c r="H79" s="399"/>
      <c r="I79" s="399"/>
      <c r="J79" s="399"/>
      <c r="K79" s="399"/>
      <c r="L79" s="399"/>
      <c r="M79" s="399"/>
      <c r="N79" s="399"/>
      <c r="O79" s="396"/>
      <c r="P79" s="396"/>
      <c r="Q79" s="396"/>
    </row>
    <row r="80" spans="1:17" ht="15.75" customHeight="1">
      <c r="A80" s="396"/>
      <c r="B80" s="396"/>
      <c r="C80" s="396"/>
      <c r="D80" s="396"/>
      <c r="E80" s="396"/>
      <c r="F80" s="396"/>
      <c r="G80" s="396"/>
      <c r="H80" s="396"/>
      <c r="I80" s="396"/>
      <c r="J80" s="396"/>
      <c r="K80" s="396"/>
      <c r="L80" s="396"/>
      <c r="M80" s="396"/>
      <c r="N80" s="396"/>
      <c r="O80" s="396"/>
      <c r="P80" s="396"/>
      <c r="Q80" s="396"/>
    </row>
    <row r="81" spans="1:17" ht="18.75">
      <c r="A81" s="396"/>
      <c r="B81" s="804" t="str">
        <f>'Thong tin'!B5</f>
        <v>Đinh Ba Duy</v>
      </c>
      <c r="C81" s="804"/>
      <c r="D81" s="804"/>
      <c r="E81" s="804"/>
      <c r="F81" s="396"/>
      <c r="G81" s="396"/>
      <c r="H81" s="396"/>
      <c r="I81" s="396"/>
      <c r="J81" s="396"/>
      <c r="K81" s="396"/>
      <c r="L81" s="804" t="str">
        <f>'Thong tin'!B6</f>
        <v>Nông Tiến Dũng</v>
      </c>
      <c r="M81" s="804"/>
      <c r="N81" s="804"/>
      <c r="O81" s="804"/>
      <c r="P81" s="804"/>
      <c r="Q81" s="804"/>
    </row>
    <row r="82" spans="1:19" ht="18.75">
      <c r="A82" s="391"/>
      <c r="B82" s="391"/>
      <c r="C82" s="391"/>
      <c r="D82" s="391"/>
      <c r="E82" s="391"/>
      <c r="F82" s="391"/>
      <c r="G82" s="391"/>
      <c r="H82" s="391"/>
      <c r="I82" s="391"/>
      <c r="J82" s="391"/>
      <c r="K82" s="391"/>
      <c r="L82" s="391"/>
      <c r="M82" s="391"/>
      <c r="N82" s="391"/>
      <c r="O82" s="391"/>
      <c r="P82" s="391"/>
      <c r="Q82" s="391"/>
      <c r="R82" s="391"/>
      <c r="S82" s="391"/>
    </row>
  </sheetData>
  <sheetProtection formatCells="0" formatColumns="0" formatRows="0"/>
  <mergeCells count="36">
    <mergeCell ref="C7:C9"/>
    <mergeCell ref="C6:E6"/>
    <mergeCell ref="L81:Q81"/>
    <mergeCell ref="D7:E7"/>
    <mergeCell ref="D8:D9"/>
    <mergeCell ref="E8:E9"/>
    <mergeCell ref="J8:P8"/>
    <mergeCell ref="B81:E81"/>
    <mergeCell ref="L74:Q74"/>
    <mergeCell ref="B74:D74"/>
    <mergeCell ref="P2:S2"/>
    <mergeCell ref="H7:H9"/>
    <mergeCell ref="Q7:Q9"/>
    <mergeCell ref="I8:I9"/>
    <mergeCell ref="S6:S9"/>
    <mergeCell ref="I7:P7"/>
    <mergeCell ref="R6:R9"/>
    <mergeCell ref="B76:E76"/>
    <mergeCell ref="N76:P76"/>
    <mergeCell ref="A71:E71"/>
    <mergeCell ref="A10:B10"/>
    <mergeCell ref="B73:E73"/>
    <mergeCell ref="L73:Q73"/>
    <mergeCell ref="L71:Q71"/>
    <mergeCell ref="A11:B11"/>
    <mergeCell ref="L72:Q72"/>
    <mergeCell ref="A2:D2"/>
    <mergeCell ref="E1:O1"/>
    <mergeCell ref="E2:O2"/>
    <mergeCell ref="E3:O3"/>
    <mergeCell ref="A3:D3"/>
    <mergeCell ref="F6:F9"/>
    <mergeCell ref="G6:G9"/>
    <mergeCell ref="H6:Q6"/>
    <mergeCell ref="P4:S4"/>
    <mergeCell ref="A6:B9"/>
  </mergeCells>
  <printOptions horizontalCentered="1"/>
  <pageMargins left="0.2" right="0" top="0" bottom="0" header="0" footer="0"/>
  <pageSetup horizontalDpi="600" verticalDpi="600" orientation="landscape" paperSize="9" scale="90" r:id="rId2"/>
  <headerFooter differentFirst="1" alignWithMargins="0">
    <oddFooter>&amp;C&amp;P</oddFooter>
  </headerFooter>
  <drawing r:id="rId1"/>
</worksheet>
</file>

<file path=xl/worksheets/sheet14.xml><?xml version="1.0" encoding="utf-8"?>
<worksheet xmlns="http://schemas.openxmlformats.org/spreadsheetml/2006/main" xmlns:r="http://schemas.openxmlformats.org/officeDocument/2006/relationships">
  <sheetPr>
    <tabColor indexed="19"/>
  </sheetPr>
  <dimension ref="A1:AU81"/>
  <sheetViews>
    <sheetView showZeros="0" zoomScale="85" zoomScaleNormal="85" zoomScaleSheetLayoutView="85" zoomScalePageLayoutView="0" workbookViewId="0" topLeftCell="A1">
      <selection activeCell="E15" sqref="E15"/>
    </sheetView>
  </sheetViews>
  <sheetFormatPr defaultColWidth="9.00390625" defaultRowHeight="15.75"/>
  <cols>
    <col min="1" max="1" width="3.50390625" style="387" customWidth="1"/>
    <col min="2" max="2" width="17.25390625" style="387" customWidth="1"/>
    <col min="3" max="3" width="10.125" style="387" customWidth="1"/>
    <col min="4" max="4" width="10.75390625" style="387" customWidth="1"/>
    <col min="5" max="5" width="10.125" style="387" customWidth="1"/>
    <col min="6" max="6" width="10.50390625" style="387" customWidth="1"/>
    <col min="7" max="7" width="9.375" style="387" customWidth="1"/>
    <col min="8" max="8" width="10.375" style="387" customWidth="1"/>
    <col min="9" max="9" width="10.25390625" style="387" customWidth="1"/>
    <col min="10" max="10" width="10.625" style="387" customWidth="1"/>
    <col min="11" max="11" width="9.25390625" style="387" customWidth="1"/>
    <col min="12" max="12" width="8.25390625" style="387" customWidth="1"/>
    <col min="13" max="13" width="10.00390625" style="387" customWidth="1"/>
    <col min="14" max="14" width="7.00390625" style="387" customWidth="1"/>
    <col min="15" max="15" width="5.00390625" style="387" customWidth="1"/>
    <col min="16" max="16" width="4.75390625" style="469" customWidth="1"/>
    <col min="17" max="17" width="7.875" style="387" customWidth="1"/>
    <col min="18" max="18" width="10.375" style="387" customWidth="1"/>
    <col min="19" max="19" width="11.25390625" style="387" customWidth="1"/>
    <col min="20" max="20" width="8.00390625" style="457" customWidth="1"/>
    <col min="21" max="21" width="9.25390625" style="387" hidden="1" customWidth="1"/>
    <col min="22" max="22" width="15.375" style="395" hidden="1" customWidth="1"/>
    <col min="23" max="23" width="15.875" style="387" customWidth="1"/>
    <col min="24" max="16384" width="9.00390625" style="387" customWidth="1"/>
  </cols>
  <sheetData>
    <row r="1" spans="1:22" s="392" customFormat="1" ht="20.25" customHeight="1">
      <c r="A1" s="423" t="s">
        <v>28</v>
      </c>
      <c r="B1" s="423"/>
      <c r="C1" s="423"/>
      <c r="D1" s="424"/>
      <c r="E1" s="787" t="s">
        <v>510</v>
      </c>
      <c r="F1" s="787"/>
      <c r="G1" s="787"/>
      <c r="H1" s="787"/>
      <c r="I1" s="787"/>
      <c r="J1" s="787"/>
      <c r="K1" s="787"/>
      <c r="L1" s="787"/>
      <c r="M1" s="787"/>
      <c r="N1" s="787"/>
      <c r="O1" s="787"/>
      <c r="P1" s="787"/>
      <c r="Q1" s="425" t="s">
        <v>431</v>
      </c>
      <c r="R1" s="426"/>
      <c r="S1" s="426"/>
      <c r="T1" s="455"/>
      <c r="V1" s="402"/>
    </row>
    <row r="2" spans="1:20" ht="17.25" customHeight="1">
      <c r="A2" s="810" t="s">
        <v>243</v>
      </c>
      <c r="B2" s="810"/>
      <c r="C2" s="810"/>
      <c r="D2" s="810"/>
      <c r="E2" s="788" t="s">
        <v>34</v>
      </c>
      <c r="F2" s="788"/>
      <c r="G2" s="788"/>
      <c r="H2" s="788"/>
      <c r="I2" s="788"/>
      <c r="J2" s="788"/>
      <c r="K2" s="788"/>
      <c r="L2" s="788"/>
      <c r="M2" s="788"/>
      <c r="N2" s="788"/>
      <c r="O2" s="788"/>
      <c r="P2" s="788"/>
      <c r="Q2" s="811" t="str">
        <f>'Thong tin'!B4</f>
        <v>CTHADS tỉnh Cao Bằng</v>
      </c>
      <c r="R2" s="811"/>
      <c r="S2" s="811"/>
      <c r="T2" s="811"/>
    </row>
    <row r="3" spans="1:22" s="392" customFormat="1" ht="18" customHeight="1">
      <c r="A3" s="813" t="s">
        <v>244</v>
      </c>
      <c r="B3" s="813"/>
      <c r="C3" s="813"/>
      <c r="D3" s="813"/>
      <c r="E3" s="789" t="str">
        <f>'Thong tin'!B3</f>
        <v>8 tháng / năm 2018</v>
      </c>
      <c r="F3" s="789"/>
      <c r="G3" s="789"/>
      <c r="H3" s="789"/>
      <c r="I3" s="789"/>
      <c r="J3" s="789"/>
      <c r="K3" s="789"/>
      <c r="L3" s="789"/>
      <c r="M3" s="789"/>
      <c r="N3" s="789"/>
      <c r="O3" s="789"/>
      <c r="P3" s="789"/>
      <c r="Q3" s="425" t="s">
        <v>360</v>
      </c>
      <c r="R3" s="427"/>
      <c r="S3" s="426"/>
      <c r="T3" s="455"/>
      <c r="V3" s="402"/>
    </row>
    <row r="4" spans="1:20" ht="14.25" customHeight="1">
      <c r="A4" s="428" t="s">
        <v>122</v>
      </c>
      <c r="B4" s="429"/>
      <c r="C4" s="429"/>
      <c r="D4" s="429"/>
      <c r="E4" s="429"/>
      <c r="F4" s="429"/>
      <c r="G4" s="429"/>
      <c r="H4" s="429"/>
      <c r="I4" s="429"/>
      <c r="J4" s="429"/>
      <c r="K4" s="429"/>
      <c r="L4" s="429"/>
      <c r="M4" s="429"/>
      <c r="N4" s="429"/>
      <c r="O4" s="430"/>
      <c r="P4" s="464"/>
      <c r="Q4" s="812" t="s">
        <v>302</v>
      </c>
      <c r="R4" s="812"/>
      <c r="S4" s="812"/>
      <c r="T4" s="812"/>
    </row>
    <row r="5" spans="1:22" s="392" customFormat="1" ht="21.75" customHeight="1">
      <c r="A5" s="388"/>
      <c r="B5" s="431"/>
      <c r="C5" s="431"/>
      <c r="D5" s="388"/>
      <c r="E5" s="478"/>
      <c r="F5" s="388"/>
      <c r="G5" s="388"/>
      <c r="H5" s="388"/>
      <c r="I5" s="388"/>
      <c r="J5" s="388"/>
      <c r="K5" s="388"/>
      <c r="L5" s="388"/>
      <c r="M5" s="388"/>
      <c r="N5" s="388"/>
      <c r="O5" s="388"/>
      <c r="P5" s="465"/>
      <c r="Q5" s="814" t="s">
        <v>432</v>
      </c>
      <c r="R5" s="814"/>
      <c r="S5" s="814"/>
      <c r="T5" s="814"/>
      <c r="V5" s="402"/>
    </row>
    <row r="6" spans="1:36" s="392" customFormat="1" ht="18.75" customHeight="1">
      <c r="A6" s="793" t="s">
        <v>57</v>
      </c>
      <c r="B6" s="793"/>
      <c r="C6" s="790" t="s">
        <v>123</v>
      </c>
      <c r="D6" s="790"/>
      <c r="E6" s="790"/>
      <c r="F6" s="790" t="s">
        <v>101</v>
      </c>
      <c r="G6" s="790" t="s">
        <v>124</v>
      </c>
      <c r="H6" s="791" t="s">
        <v>102</v>
      </c>
      <c r="I6" s="791"/>
      <c r="J6" s="791"/>
      <c r="K6" s="791"/>
      <c r="L6" s="791"/>
      <c r="M6" s="791"/>
      <c r="N6" s="791"/>
      <c r="O6" s="791"/>
      <c r="P6" s="791"/>
      <c r="Q6" s="791"/>
      <c r="R6" s="791"/>
      <c r="S6" s="790" t="s">
        <v>248</v>
      </c>
      <c r="T6" s="790" t="s">
        <v>430</v>
      </c>
      <c r="U6" s="416"/>
      <c r="V6" s="393"/>
      <c r="W6" s="416"/>
      <c r="X6" s="416"/>
      <c r="Y6" s="416"/>
      <c r="Z6" s="416"/>
      <c r="AA6" s="416"/>
      <c r="AB6" s="416"/>
      <c r="AC6" s="416"/>
      <c r="AD6" s="416"/>
      <c r="AE6" s="416"/>
      <c r="AF6" s="416"/>
      <c r="AG6" s="416"/>
      <c r="AH6" s="416"/>
      <c r="AI6" s="416"/>
      <c r="AJ6" s="416"/>
    </row>
    <row r="7" spans="1:36" s="417" customFormat="1" ht="21" customHeight="1">
      <c r="A7" s="793"/>
      <c r="B7" s="793"/>
      <c r="C7" s="790" t="s">
        <v>42</v>
      </c>
      <c r="D7" s="790" t="s">
        <v>7</v>
      </c>
      <c r="E7" s="790"/>
      <c r="F7" s="790"/>
      <c r="G7" s="790"/>
      <c r="H7" s="790" t="s">
        <v>102</v>
      </c>
      <c r="I7" s="790" t="s">
        <v>103</v>
      </c>
      <c r="J7" s="790"/>
      <c r="K7" s="790"/>
      <c r="L7" s="790"/>
      <c r="M7" s="790"/>
      <c r="N7" s="790"/>
      <c r="O7" s="790"/>
      <c r="P7" s="790"/>
      <c r="Q7" s="790"/>
      <c r="R7" s="790" t="s">
        <v>125</v>
      </c>
      <c r="S7" s="790"/>
      <c r="T7" s="790"/>
      <c r="U7" s="400"/>
      <c r="V7" s="458"/>
      <c r="W7" s="400"/>
      <c r="X7" s="400"/>
      <c r="Y7" s="400"/>
      <c r="Z7" s="400"/>
      <c r="AA7" s="400"/>
      <c r="AB7" s="400"/>
      <c r="AC7" s="400"/>
      <c r="AD7" s="400"/>
      <c r="AE7" s="400"/>
      <c r="AF7" s="400"/>
      <c r="AG7" s="400"/>
      <c r="AH7" s="400"/>
      <c r="AI7" s="400"/>
      <c r="AJ7" s="400"/>
    </row>
    <row r="8" spans="1:36" s="392" customFormat="1" ht="21.75" customHeight="1">
      <c r="A8" s="793"/>
      <c r="B8" s="793"/>
      <c r="C8" s="790"/>
      <c r="D8" s="790" t="s">
        <v>126</v>
      </c>
      <c r="E8" s="790" t="s">
        <v>127</v>
      </c>
      <c r="F8" s="790"/>
      <c r="G8" s="790"/>
      <c r="H8" s="790"/>
      <c r="I8" s="790" t="s">
        <v>429</v>
      </c>
      <c r="J8" s="790" t="s">
        <v>7</v>
      </c>
      <c r="K8" s="790"/>
      <c r="L8" s="790"/>
      <c r="M8" s="790"/>
      <c r="N8" s="790"/>
      <c r="O8" s="790"/>
      <c r="P8" s="790"/>
      <c r="Q8" s="790"/>
      <c r="R8" s="790"/>
      <c r="S8" s="790"/>
      <c r="T8" s="790"/>
      <c r="U8" s="416"/>
      <c r="V8" s="393"/>
      <c r="W8" s="416"/>
      <c r="X8" s="416"/>
      <c r="Y8" s="416"/>
      <c r="Z8" s="416"/>
      <c r="AA8" s="416"/>
      <c r="AB8" s="416"/>
      <c r="AC8" s="416"/>
      <c r="AD8" s="416"/>
      <c r="AE8" s="416"/>
      <c r="AF8" s="416"/>
      <c r="AG8" s="416"/>
      <c r="AH8" s="416"/>
      <c r="AI8" s="416"/>
      <c r="AJ8" s="416"/>
    </row>
    <row r="9" spans="1:36" s="392" customFormat="1" ht="84" customHeight="1">
      <c r="A9" s="793"/>
      <c r="B9" s="793"/>
      <c r="C9" s="790"/>
      <c r="D9" s="790"/>
      <c r="E9" s="790"/>
      <c r="F9" s="790"/>
      <c r="G9" s="790"/>
      <c r="H9" s="790"/>
      <c r="I9" s="790"/>
      <c r="J9" s="451" t="s">
        <v>128</v>
      </c>
      <c r="K9" s="451" t="s">
        <v>129</v>
      </c>
      <c r="L9" s="451" t="s">
        <v>121</v>
      </c>
      <c r="M9" s="451" t="s">
        <v>105</v>
      </c>
      <c r="N9" s="451" t="s">
        <v>130</v>
      </c>
      <c r="O9" s="451" t="s">
        <v>108</v>
      </c>
      <c r="P9" s="451" t="s">
        <v>249</v>
      </c>
      <c r="Q9" s="451" t="s">
        <v>111</v>
      </c>
      <c r="R9" s="790"/>
      <c r="S9" s="790"/>
      <c r="T9" s="790"/>
      <c r="U9" s="416"/>
      <c r="V9" s="393"/>
      <c r="W9" s="416"/>
      <c r="X9" s="416"/>
      <c r="Y9" s="416"/>
      <c r="Z9" s="416"/>
      <c r="AA9" s="416"/>
      <c r="AB9" s="416"/>
      <c r="AC9" s="416"/>
      <c r="AD9" s="416"/>
      <c r="AE9" s="416"/>
      <c r="AF9" s="416"/>
      <c r="AG9" s="416"/>
      <c r="AH9" s="416"/>
      <c r="AI9" s="416"/>
      <c r="AJ9" s="416"/>
    </row>
    <row r="10" spans="1:38" s="392" customFormat="1" ht="17.25" customHeight="1">
      <c r="A10" s="815" t="s">
        <v>6</v>
      </c>
      <c r="B10" s="815"/>
      <c r="C10" s="380">
        <v>1</v>
      </c>
      <c r="D10" s="380">
        <v>2</v>
      </c>
      <c r="E10" s="380">
        <v>3</v>
      </c>
      <c r="F10" s="380">
        <v>4</v>
      </c>
      <c r="G10" s="380">
        <v>5</v>
      </c>
      <c r="H10" s="380">
        <v>6</v>
      </c>
      <c r="I10" s="380">
        <v>7</v>
      </c>
      <c r="J10" s="380">
        <v>8</v>
      </c>
      <c r="K10" s="380">
        <v>9</v>
      </c>
      <c r="L10" s="380">
        <v>10</v>
      </c>
      <c r="M10" s="380">
        <v>11</v>
      </c>
      <c r="N10" s="380">
        <v>12</v>
      </c>
      <c r="O10" s="380">
        <v>13</v>
      </c>
      <c r="P10" s="380">
        <v>14</v>
      </c>
      <c r="Q10" s="380">
        <v>15</v>
      </c>
      <c r="R10" s="380">
        <v>16</v>
      </c>
      <c r="S10" s="380">
        <v>17</v>
      </c>
      <c r="T10" s="380">
        <v>18</v>
      </c>
      <c r="V10" s="402"/>
      <c r="W10" s="472"/>
      <c r="X10" s="472"/>
      <c r="Y10" s="472"/>
      <c r="Z10" s="472"/>
      <c r="AA10" s="472"/>
      <c r="AB10" s="472"/>
      <c r="AC10" s="472"/>
      <c r="AD10" s="472"/>
      <c r="AE10" s="472"/>
      <c r="AF10" s="472"/>
      <c r="AG10" s="472"/>
      <c r="AH10" s="472"/>
      <c r="AI10" s="472"/>
      <c r="AJ10" s="472"/>
      <c r="AK10" s="472"/>
      <c r="AL10" s="472"/>
    </row>
    <row r="11" spans="1:22" s="392" customFormat="1" ht="33" customHeight="1">
      <c r="A11" s="816" t="s">
        <v>30</v>
      </c>
      <c r="B11" s="816"/>
      <c r="C11" s="438">
        <f>IF((D11+E11=F11+H11),(F11+H11),"SAI")</f>
        <v>60911271</v>
      </c>
      <c r="D11" s="438">
        <f>D12+D23</f>
        <v>33764667</v>
      </c>
      <c r="E11" s="438">
        <f aca="true" t="shared" si="0" ref="E11:R11">E12+E23</f>
        <v>27146604</v>
      </c>
      <c r="F11" s="438">
        <f t="shared" si="0"/>
        <v>3559666</v>
      </c>
      <c r="G11" s="438">
        <f t="shared" si="0"/>
        <v>0</v>
      </c>
      <c r="H11" s="438">
        <f t="shared" si="0"/>
        <v>57351605</v>
      </c>
      <c r="I11" s="438">
        <f t="shared" si="0"/>
        <v>32050960</v>
      </c>
      <c r="J11" s="438">
        <f t="shared" si="0"/>
        <v>15589340</v>
      </c>
      <c r="K11" s="438">
        <f t="shared" si="0"/>
        <v>2359100</v>
      </c>
      <c r="L11" s="438">
        <f t="shared" si="0"/>
        <v>138597</v>
      </c>
      <c r="M11" s="438">
        <f t="shared" si="0"/>
        <v>13710913</v>
      </c>
      <c r="N11" s="438">
        <f t="shared" si="0"/>
        <v>0</v>
      </c>
      <c r="O11" s="438">
        <f t="shared" si="0"/>
        <v>0</v>
      </c>
      <c r="P11" s="438">
        <f t="shared" si="0"/>
        <v>0</v>
      </c>
      <c r="Q11" s="438">
        <f t="shared" si="0"/>
        <v>253010</v>
      </c>
      <c r="R11" s="438">
        <f t="shared" si="0"/>
        <v>25300645</v>
      </c>
      <c r="S11" s="438">
        <f>M11+N11+O11+P11+Q11+R11</f>
        <v>39264568</v>
      </c>
      <c r="T11" s="453">
        <f>(J11+K11+L11)/I11</f>
        <v>0.5643212246996658</v>
      </c>
      <c r="U11" s="392">
        <v>33764667</v>
      </c>
      <c r="V11" s="470">
        <f>D11-U11</f>
        <v>0</v>
      </c>
    </row>
    <row r="12" spans="1:47" s="392" customFormat="1" ht="33" customHeight="1">
      <c r="A12" s="439" t="s">
        <v>43</v>
      </c>
      <c r="B12" s="440" t="s">
        <v>80</v>
      </c>
      <c r="C12" s="438">
        <f aca="true" t="shared" si="1" ref="C12:C70">IF((D12+E12=F12+H12),(F12+H12),"SAI")</f>
        <v>19586502</v>
      </c>
      <c r="D12" s="441">
        <f>SUM(D13:D22)</f>
        <v>9728058</v>
      </c>
      <c r="E12" s="441">
        <f aca="true" t="shared" si="2" ref="E12:R12">SUM(E13:E22)</f>
        <v>9858444</v>
      </c>
      <c r="F12" s="441">
        <f t="shared" si="2"/>
        <v>512799</v>
      </c>
      <c r="G12" s="441">
        <f t="shared" si="2"/>
        <v>0</v>
      </c>
      <c r="H12" s="441">
        <f t="shared" si="2"/>
        <v>19073703</v>
      </c>
      <c r="I12" s="441">
        <f t="shared" si="2"/>
        <v>12852111</v>
      </c>
      <c r="J12" s="441">
        <f t="shared" si="2"/>
        <v>4828374</v>
      </c>
      <c r="K12" s="441">
        <f t="shared" si="2"/>
        <v>466268</v>
      </c>
      <c r="L12" s="441">
        <f t="shared" si="2"/>
        <v>10674</v>
      </c>
      <c r="M12" s="441">
        <f t="shared" si="2"/>
        <v>7546795</v>
      </c>
      <c r="N12" s="441">
        <f t="shared" si="2"/>
        <v>0</v>
      </c>
      <c r="O12" s="441">
        <f t="shared" si="2"/>
        <v>0</v>
      </c>
      <c r="P12" s="441">
        <f t="shared" si="2"/>
        <v>0</v>
      </c>
      <c r="Q12" s="441">
        <f t="shared" si="2"/>
        <v>0</v>
      </c>
      <c r="R12" s="441">
        <f t="shared" si="2"/>
        <v>6221592</v>
      </c>
      <c r="S12" s="438">
        <f>M12+N12+O12+P12+Q12+R12</f>
        <v>13768387</v>
      </c>
      <c r="T12" s="453">
        <f aca="true" t="shared" si="3" ref="T12:T70">(J12+K12+L12)/I12</f>
        <v>0.41279724397027073</v>
      </c>
      <c r="U12" s="392">
        <v>9728058</v>
      </c>
      <c r="V12" s="470">
        <f aca="true" t="shared" si="4" ref="V12:V70">D12-U12</f>
        <v>0</v>
      </c>
      <c r="W12" s="472"/>
      <c r="X12" s="472"/>
      <c r="Y12" s="472"/>
      <c r="Z12" s="472"/>
      <c r="AA12" s="472"/>
      <c r="AB12" s="472"/>
      <c r="AC12" s="472"/>
      <c r="AD12" s="472"/>
      <c r="AE12" s="472"/>
      <c r="AF12" s="472"/>
      <c r="AG12" s="472"/>
      <c r="AH12" s="472"/>
      <c r="AI12" s="472"/>
      <c r="AJ12" s="472"/>
      <c r="AK12" s="472"/>
      <c r="AL12" s="472"/>
      <c r="AM12" s="472"/>
      <c r="AN12" s="472"/>
      <c r="AO12" s="472"/>
      <c r="AP12" s="472"/>
      <c r="AQ12" s="472"/>
      <c r="AR12" s="472"/>
      <c r="AS12" s="472"/>
      <c r="AT12" s="472"/>
      <c r="AU12" s="472"/>
    </row>
    <row r="13" spans="1:22" s="392" customFormat="1" ht="33" customHeight="1">
      <c r="A13" s="448" t="s">
        <v>45</v>
      </c>
      <c r="B13" s="444" t="s">
        <v>503</v>
      </c>
      <c r="C13" s="438">
        <f t="shared" si="1"/>
        <v>420189</v>
      </c>
      <c r="D13" s="442">
        <v>33168</v>
      </c>
      <c r="E13" s="442">
        <v>387021</v>
      </c>
      <c r="F13" s="442">
        <v>600</v>
      </c>
      <c r="G13" s="442">
        <v>0</v>
      </c>
      <c r="H13" s="441">
        <f aca="true" t="shared" si="5" ref="H13:H32">I13+R13</f>
        <v>419589</v>
      </c>
      <c r="I13" s="441">
        <f aca="true" t="shared" si="6" ref="I13:I32">SUM(J13:Q13)</f>
        <v>419589</v>
      </c>
      <c r="J13" s="442">
        <v>403587</v>
      </c>
      <c r="K13" s="442">
        <v>0</v>
      </c>
      <c r="L13" s="442">
        <v>0</v>
      </c>
      <c r="M13" s="442">
        <v>16002</v>
      </c>
      <c r="N13" s="442">
        <v>0</v>
      </c>
      <c r="O13" s="442">
        <v>0</v>
      </c>
      <c r="P13" s="463">
        <v>0</v>
      </c>
      <c r="Q13" s="442">
        <v>0</v>
      </c>
      <c r="R13" s="445">
        <v>0</v>
      </c>
      <c r="S13" s="438">
        <v>16002</v>
      </c>
      <c r="T13" s="453">
        <f t="shared" si="3"/>
        <v>0.9618626799081959</v>
      </c>
      <c r="U13" s="392">
        <v>33168</v>
      </c>
      <c r="V13" s="470">
        <f t="shared" si="4"/>
        <v>0</v>
      </c>
    </row>
    <row r="14" spans="1:22" s="392" customFormat="1" ht="33" customHeight="1">
      <c r="A14" s="448" t="s">
        <v>46</v>
      </c>
      <c r="B14" s="444" t="s">
        <v>512</v>
      </c>
      <c r="C14" s="438">
        <f t="shared" si="1"/>
        <v>27525</v>
      </c>
      <c r="D14" s="442">
        <v>0</v>
      </c>
      <c r="E14" s="442">
        <v>27525</v>
      </c>
      <c r="F14" s="442">
        <v>0</v>
      </c>
      <c r="G14" s="442">
        <v>0</v>
      </c>
      <c r="H14" s="441">
        <f t="shared" si="5"/>
        <v>27525</v>
      </c>
      <c r="I14" s="441">
        <f t="shared" si="6"/>
        <v>27525</v>
      </c>
      <c r="J14" s="442">
        <v>27525</v>
      </c>
      <c r="K14" s="442">
        <v>0</v>
      </c>
      <c r="L14" s="442">
        <v>0</v>
      </c>
      <c r="M14" s="442">
        <v>0</v>
      </c>
      <c r="N14" s="442">
        <v>0</v>
      </c>
      <c r="O14" s="442">
        <v>0</v>
      </c>
      <c r="P14" s="463">
        <v>0</v>
      </c>
      <c r="Q14" s="442">
        <v>0</v>
      </c>
      <c r="R14" s="445">
        <v>0</v>
      </c>
      <c r="S14" s="438">
        <v>0</v>
      </c>
      <c r="T14" s="471">
        <f t="shared" si="3"/>
        <v>1</v>
      </c>
      <c r="U14" s="392">
        <v>0</v>
      </c>
      <c r="V14" s="470">
        <f t="shared" si="4"/>
        <v>0</v>
      </c>
    </row>
    <row r="15" spans="1:22" s="392" customFormat="1" ht="33" customHeight="1">
      <c r="A15" s="448" t="s">
        <v>104</v>
      </c>
      <c r="B15" s="444" t="s">
        <v>465</v>
      </c>
      <c r="C15" s="438">
        <f t="shared" si="1"/>
        <v>101016</v>
      </c>
      <c r="D15" s="442">
        <v>0</v>
      </c>
      <c r="E15" s="442">
        <v>101016</v>
      </c>
      <c r="F15" s="442">
        <v>73200</v>
      </c>
      <c r="G15" s="442">
        <v>0</v>
      </c>
      <c r="H15" s="441">
        <f t="shared" si="5"/>
        <v>27816</v>
      </c>
      <c r="I15" s="441">
        <f t="shared" si="6"/>
        <v>27816</v>
      </c>
      <c r="J15" s="442">
        <v>27816</v>
      </c>
      <c r="K15" s="442">
        <v>0</v>
      </c>
      <c r="L15" s="442">
        <v>0</v>
      </c>
      <c r="M15" s="442">
        <v>0</v>
      </c>
      <c r="N15" s="442">
        <v>0</v>
      </c>
      <c r="O15" s="442">
        <v>0</v>
      </c>
      <c r="P15" s="463">
        <v>0</v>
      </c>
      <c r="Q15" s="442">
        <v>0</v>
      </c>
      <c r="R15" s="445">
        <v>0</v>
      </c>
      <c r="S15" s="438">
        <v>0</v>
      </c>
      <c r="T15" s="453">
        <f t="shared" si="3"/>
        <v>1</v>
      </c>
      <c r="U15" s="392">
        <v>0</v>
      </c>
      <c r="V15" s="470">
        <f t="shared" si="4"/>
        <v>0</v>
      </c>
    </row>
    <row r="16" spans="1:22" s="392" customFormat="1" ht="33" customHeight="1">
      <c r="A16" s="448" t="s">
        <v>106</v>
      </c>
      <c r="B16" s="482" t="s">
        <v>436</v>
      </c>
      <c r="C16" s="438">
        <f t="shared" si="1"/>
        <v>200799</v>
      </c>
      <c r="D16" s="442">
        <v>142221</v>
      </c>
      <c r="E16" s="442">
        <v>58578</v>
      </c>
      <c r="F16" s="442">
        <v>12000</v>
      </c>
      <c r="G16" s="442">
        <v>0</v>
      </c>
      <c r="H16" s="441">
        <f t="shared" si="5"/>
        <v>188799</v>
      </c>
      <c r="I16" s="441">
        <f t="shared" si="6"/>
        <v>89847</v>
      </c>
      <c r="J16" s="442">
        <v>48578</v>
      </c>
      <c r="K16" s="442">
        <v>8269</v>
      </c>
      <c r="L16" s="442">
        <v>0</v>
      </c>
      <c r="M16" s="442">
        <v>33000</v>
      </c>
      <c r="N16" s="442">
        <v>0</v>
      </c>
      <c r="O16" s="442">
        <v>0</v>
      </c>
      <c r="P16" s="463">
        <v>0</v>
      </c>
      <c r="Q16" s="442">
        <v>0</v>
      </c>
      <c r="R16" s="445">
        <v>98952</v>
      </c>
      <c r="S16" s="438">
        <v>131952</v>
      </c>
      <c r="T16" s="453">
        <f t="shared" si="3"/>
        <v>0.6327089385288324</v>
      </c>
      <c r="U16" s="392">
        <v>142221</v>
      </c>
      <c r="V16" s="470">
        <f t="shared" si="4"/>
        <v>0</v>
      </c>
    </row>
    <row r="17" spans="1:22" s="392" customFormat="1" ht="33" customHeight="1">
      <c r="A17" s="448" t="s">
        <v>107</v>
      </c>
      <c r="B17" s="482" t="s">
        <v>437</v>
      </c>
      <c r="C17" s="438">
        <f t="shared" si="1"/>
        <v>1195509</v>
      </c>
      <c r="D17" s="442">
        <v>1049210</v>
      </c>
      <c r="E17" s="442">
        <v>146299</v>
      </c>
      <c r="F17" s="442">
        <v>2760</v>
      </c>
      <c r="G17" s="442">
        <v>0</v>
      </c>
      <c r="H17" s="441">
        <f t="shared" si="5"/>
        <v>1192749</v>
      </c>
      <c r="I17" s="441">
        <f t="shared" si="6"/>
        <v>111934</v>
      </c>
      <c r="J17" s="442">
        <v>106639</v>
      </c>
      <c r="K17" s="442">
        <v>0</v>
      </c>
      <c r="L17" s="442">
        <v>0</v>
      </c>
      <c r="M17" s="442">
        <v>5295</v>
      </c>
      <c r="N17" s="442">
        <v>0</v>
      </c>
      <c r="O17" s="442">
        <v>0</v>
      </c>
      <c r="P17" s="463">
        <v>0</v>
      </c>
      <c r="Q17" s="442">
        <v>0</v>
      </c>
      <c r="R17" s="445">
        <v>1080815</v>
      </c>
      <c r="S17" s="438">
        <v>1086110</v>
      </c>
      <c r="T17" s="471">
        <f t="shared" si="3"/>
        <v>0.9526953383243697</v>
      </c>
      <c r="U17" s="392">
        <v>1049210</v>
      </c>
      <c r="V17" s="470">
        <f t="shared" si="4"/>
        <v>0</v>
      </c>
    </row>
    <row r="18" spans="1:22" s="392" customFormat="1" ht="33" customHeight="1">
      <c r="A18" s="448" t="s">
        <v>109</v>
      </c>
      <c r="B18" s="482" t="s">
        <v>482</v>
      </c>
      <c r="C18" s="438">
        <f t="shared" si="1"/>
        <v>346390</v>
      </c>
      <c r="D18" s="442">
        <v>116896</v>
      </c>
      <c r="E18" s="442">
        <v>229494</v>
      </c>
      <c r="F18" s="442">
        <v>113877</v>
      </c>
      <c r="G18" s="442">
        <v>0</v>
      </c>
      <c r="H18" s="441">
        <f t="shared" si="5"/>
        <v>232513</v>
      </c>
      <c r="I18" s="441">
        <f t="shared" si="6"/>
        <v>144003</v>
      </c>
      <c r="J18" s="442">
        <f>143106+697</f>
        <v>143803</v>
      </c>
      <c r="K18" s="442">
        <v>0</v>
      </c>
      <c r="L18" s="442">
        <v>0</v>
      </c>
      <c r="M18" s="442">
        <v>200</v>
      </c>
      <c r="N18" s="442">
        <v>0</v>
      </c>
      <c r="O18" s="442">
        <v>0</v>
      </c>
      <c r="P18" s="463">
        <v>0</v>
      </c>
      <c r="Q18" s="442">
        <v>0</v>
      </c>
      <c r="R18" s="445">
        <v>88510</v>
      </c>
      <c r="S18" s="438">
        <v>89207</v>
      </c>
      <c r="T18" s="453">
        <f t="shared" si="3"/>
        <v>0.9986111400456935</v>
      </c>
      <c r="U18" s="392">
        <v>116896</v>
      </c>
      <c r="V18" s="470">
        <f t="shared" si="4"/>
        <v>0</v>
      </c>
    </row>
    <row r="19" spans="1:22" s="392" customFormat="1" ht="33" customHeight="1">
      <c r="A19" s="448" t="s">
        <v>110</v>
      </c>
      <c r="B19" s="482" t="s">
        <v>445</v>
      </c>
      <c r="C19" s="438">
        <f t="shared" si="1"/>
        <v>15842401</v>
      </c>
      <c r="D19" s="442">
        <v>8238290</v>
      </c>
      <c r="E19" s="442">
        <v>7604111</v>
      </c>
      <c r="F19" s="442">
        <v>2200</v>
      </c>
      <c r="G19" s="442">
        <v>0</v>
      </c>
      <c r="H19" s="441">
        <f t="shared" si="5"/>
        <v>15840201</v>
      </c>
      <c r="I19" s="441">
        <f t="shared" si="6"/>
        <v>11227857</v>
      </c>
      <c r="J19" s="442">
        <v>3306608</v>
      </c>
      <c r="K19" s="442">
        <v>457999</v>
      </c>
      <c r="L19" s="442">
        <v>10674</v>
      </c>
      <c r="M19" s="442">
        <v>7452576</v>
      </c>
      <c r="N19" s="442">
        <v>0</v>
      </c>
      <c r="O19" s="442">
        <v>0</v>
      </c>
      <c r="P19" s="463">
        <v>0</v>
      </c>
      <c r="Q19" s="442">
        <v>0</v>
      </c>
      <c r="R19" s="445">
        <v>4612344</v>
      </c>
      <c r="S19" s="438">
        <v>12064920</v>
      </c>
      <c r="T19" s="453">
        <f t="shared" si="3"/>
        <v>0.33624234793870283</v>
      </c>
      <c r="U19" s="392">
        <v>8238290</v>
      </c>
      <c r="V19" s="470">
        <f t="shared" si="4"/>
        <v>0</v>
      </c>
    </row>
    <row r="20" spans="1:22" s="392" customFormat="1" ht="33" customHeight="1">
      <c r="A20" s="448" t="s">
        <v>120</v>
      </c>
      <c r="B20" s="482" t="s">
        <v>439</v>
      </c>
      <c r="C20" s="438">
        <f t="shared" si="1"/>
        <v>274263</v>
      </c>
      <c r="D20" s="442">
        <v>54322</v>
      </c>
      <c r="E20" s="442">
        <v>219941</v>
      </c>
      <c r="F20" s="442">
        <v>145462</v>
      </c>
      <c r="G20" s="442">
        <v>0</v>
      </c>
      <c r="H20" s="441">
        <f t="shared" si="5"/>
        <v>128801</v>
      </c>
      <c r="I20" s="441">
        <f t="shared" si="6"/>
        <v>128801</v>
      </c>
      <c r="J20" s="442">
        <v>121579</v>
      </c>
      <c r="K20" s="442">
        <v>0</v>
      </c>
      <c r="L20" s="442">
        <v>0</v>
      </c>
      <c r="M20" s="442">
        <v>7222</v>
      </c>
      <c r="N20" s="442">
        <v>0</v>
      </c>
      <c r="O20" s="442">
        <v>0</v>
      </c>
      <c r="P20" s="463">
        <v>0</v>
      </c>
      <c r="Q20" s="442">
        <v>0</v>
      </c>
      <c r="R20" s="445">
        <v>0</v>
      </c>
      <c r="S20" s="438">
        <v>7222</v>
      </c>
      <c r="T20" s="453">
        <f t="shared" si="3"/>
        <v>0.9439290067623699</v>
      </c>
      <c r="U20" s="392">
        <v>54322</v>
      </c>
      <c r="V20" s="470">
        <f t="shared" si="4"/>
        <v>0</v>
      </c>
    </row>
    <row r="21" spans="1:22" s="392" customFormat="1" ht="33" customHeight="1">
      <c r="A21" s="448" t="s">
        <v>426</v>
      </c>
      <c r="B21" s="482" t="s">
        <v>516</v>
      </c>
      <c r="C21" s="438">
        <f t="shared" si="1"/>
        <v>579428</v>
      </c>
      <c r="D21" s="442">
        <v>43931</v>
      </c>
      <c r="E21" s="442">
        <v>535497</v>
      </c>
      <c r="F21" s="442">
        <v>400</v>
      </c>
      <c r="G21" s="442">
        <v>0</v>
      </c>
      <c r="H21" s="441">
        <f t="shared" si="5"/>
        <v>579028</v>
      </c>
      <c r="I21" s="441">
        <f t="shared" si="6"/>
        <v>256072</v>
      </c>
      <c r="J21" s="442">
        <v>253072</v>
      </c>
      <c r="K21" s="442">
        <v>0</v>
      </c>
      <c r="L21" s="442">
        <v>0</v>
      </c>
      <c r="M21" s="442">
        <v>3000</v>
      </c>
      <c r="N21" s="442">
        <v>0</v>
      </c>
      <c r="O21" s="442">
        <v>0</v>
      </c>
      <c r="P21" s="463">
        <v>0</v>
      </c>
      <c r="Q21" s="442">
        <v>0</v>
      </c>
      <c r="R21" s="445">
        <v>322956</v>
      </c>
      <c r="S21" s="438">
        <v>325956</v>
      </c>
      <c r="T21" s="453">
        <f t="shared" si="3"/>
        <v>0.9882845449717267</v>
      </c>
      <c r="U21" s="392">
        <v>43931</v>
      </c>
      <c r="V21" s="470">
        <f t="shared" si="4"/>
        <v>0</v>
      </c>
    </row>
    <row r="22" spans="1:22" s="392" customFormat="1" ht="33" customHeight="1">
      <c r="A22" s="448" t="s">
        <v>511</v>
      </c>
      <c r="B22" s="482" t="s">
        <v>517</v>
      </c>
      <c r="C22" s="438">
        <f t="shared" si="1"/>
        <v>598982</v>
      </c>
      <c r="D22" s="442">
        <v>50020</v>
      </c>
      <c r="E22" s="442">
        <v>548962</v>
      </c>
      <c r="F22" s="442">
        <v>162300</v>
      </c>
      <c r="G22" s="442">
        <v>0</v>
      </c>
      <c r="H22" s="441">
        <f t="shared" si="5"/>
        <v>436682</v>
      </c>
      <c r="I22" s="441">
        <f t="shared" si="6"/>
        <v>418667</v>
      </c>
      <c r="J22" s="442">
        <v>389167</v>
      </c>
      <c r="K22" s="442">
        <v>0</v>
      </c>
      <c r="L22" s="442">
        <v>0</v>
      </c>
      <c r="M22" s="442">
        <v>29500</v>
      </c>
      <c r="N22" s="442">
        <v>0</v>
      </c>
      <c r="O22" s="442">
        <v>0</v>
      </c>
      <c r="P22" s="463">
        <v>0</v>
      </c>
      <c r="Q22" s="442">
        <v>0</v>
      </c>
      <c r="R22" s="445">
        <v>18015</v>
      </c>
      <c r="S22" s="438">
        <v>47515</v>
      </c>
      <c r="T22" s="453">
        <f t="shared" si="3"/>
        <v>0.929538272660611</v>
      </c>
      <c r="U22" s="392">
        <v>50020</v>
      </c>
      <c r="V22" s="470">
        <f t="shared" si="4"/>
        <v>0</v>
      </c>
    </row>
    <row r="23" spans="1:22" s="392" customFormat="1" ht="33" customHeight="1">
      <c r="A23" s="439" t="s">
        <v>1</v>
      </c>
      <c r="B23" s="440" t="s">
        <v>440</v>
      </c>
      <c r="C23" s="438">
        <f t="shared" si="1"/>
        <v>41324769</v>
      </c>
      <c r="D23" s="441">
        <f>D24+D30+D35+D39+D42+D45+D49+D52+D55+D58+D62+D65+D68</f>
        <v>24036609</v>
      </c>
      <c r="E23" s="441">
        <f>E24+E30+E35+E39+E42+E45+E49+E52+E55+E58+E62+E65+E68</f>
        <v>17288160</v>
      </c>
      <c r="F23" s="441">
        <f>F24+F30+F35+F39+F42+F45+F49+F52+F55+F58+F62+F65+F68</f>
        <v>3046867</v>
      </c>
      <c r="G23" s="441">
        <f>G24+G30+G35+G39+G42+G45+G49+G52+G55+G58+G62+G65+G68</f>
        <v>0</v>
      </c>
      <c r="H23" s="441">
        <f t="shared" si="5"/>
        <v>38277902</v>
      </c>
      <c r="I23" s="441">
        <f t="shared" si="6"/>
        <v>19198849</v>
      </c>
      <c r="J23" s="441">
        <f aca="true" t="shared" si="7" ref="J23:R23">J24+J30+J35+J39+J42+J45+J49+J52+J55+J58+J62+J65+J68</f>
        <v>10760966</v>
      </c>
      <c r="K23" s="441">
        <f t="shared" si="7"/>
        <v>1892832</v>
      </c>
      <c r="L23" s="441">
        <f t="shared" si="7"/>
        <v>127923</v>
      </c>
      <c r="M23" s="441">
        <f t="shared" si="7"/>
        <v>6164118</v>
      </c>
      <c r="N23" s="441">
        <f t="shared" si="7"/>
        <v>0</v>
      </c>
      <c r="O23" s="441">
        <f t="shared" si="7"/>
        <v>0</v>
      </c>
      <c r="P23" s="441">
        <f t="shared" si="7"/>
        <v>0</v>
      </c>
      <c r="Q23" s="441">
        <f t="shared" si="7"/>
        <v>253010</v>
      </c>
      <c r="R23" s="441">
        <f t="shared" si="7"/>
        <v>19079053</v>
      </c>
      <c r="S23" s="438">
        <f>M23+N23+O23+P23+Q23+R23</f>
        <v>25496181</v>
      </c>
      <c r="T23" s="453">
        <f t="shared" si="3"/>
        <v>0.6657545460147116</v>
      </c>
      <c r="U23" s="392">
        <v>24036609</v>
      </c>
      <c r="V23" s="470">
        <f t="shared" si="4"/>
        <v>0</v>
      </c>
    </row>
    <row r="24" spans="1:22" s="392" customFormat="1" ht="33" customHeight="1">
      <c r="A24" s="446" t="s">
        <v>43</v>
      </c>
      <c r="B24" s="480" t="s">
        <v>441</v>
      </c>
      <c r="C24" s="438">
        <f t="shared" si="1"/>
        <v>15146227</v>
      </c>
      <c r="D24" s="441">
        <f>SUM(D25:D29)</f>
        <v>10383311</v>
      </c>
      <c r="E24" s="441">
        <f aca="true" t="shared" si="8" ref="E24:R24">SUM(E25:E29)</f>
        <v>4762916</v>
      </c>
      <c r="F24" s="441">
        <f t="shared" si="8"/>
        <v>32613</v>
      </c>
      <c r="G24" s="441">
        <f t="shared" si="8"/>
        <v>0</v>
      </c>
      <c r="H24" s="441">
        <f t="shared" si="5"/>
        <v>15113614</v>
      </c>
      <c r="I24" s="441">
        <f t="shared" si="6"/>
        <v>7194284</v>
      </c>
      <c r="J24" s="441">
        <f t="shared" si="8"/>
        <v>2785341</v>
      </c>
      <c r="K24" s="441">
        <f t="shared" si="8"/>
        <v>677462</v>
      </c>
      <c r="L24" s="441">
        <f t="shared" si="8"/>
        <v>29798</v>
      </c>
      <c r="M24" s="441">
        <f t="shared" si="8"/>
        <v>3701683</v>
      </c>
      <c r="N24" s="441">
        <f t="shared" si="8"/>
        <v>0</v>
      </c>
      <c r="O24" s="441">
        <f t="shared" si="8"/>
        <v>0</v>
      </c>
      <c r="P24" s="441">
        <f t="shared" si="8"/>
        <v>0</v>
      </c>
      <c r="Q24" s="441">
        <f t="shared" si="8"/>
        <v>0</v>
      </c>
      <c r="R24" s="441">
        <f t="shared" si="8"/>
        <v>7919330</v>
      </c>
      <c r="S24" s="438">
        <f>M24+N24+O24+P24+Q24+R24</f>
        <v>11621013</v>
      </c>
      <c r="T24" s="453">
        <f t="shared" si="3"/>
        <v>0.48546888057241</v>
      </c>
      <c r="U24" s="392">
        <v>10383311</v>
      </c>
      <c r="V24" s="470">
        <f t="shared" si="4"/>
        <v>0</v>
      </c>
    </row>
    <row r="25" spans="1:22" s="392" customFormat="1" ht="33" customHeight="1">
      <c r="A25" s="443" t="s">
        <v>45</v>
      </c>
      <c r="B25" s="447" t="s">
        <v>442</v>
      </c>
      <c r="C25" s="438">
        <f t="shared" si="1"/>
        <v>7215</v>
      </c>
      <c r="D25" s="442">
        <v>5312</v>
      </c>
      <c r="E25" s="442">
        <v>1903</v>
      </c>
      <c r="F25" s="442">
        <v>0</v>
      </c>
      <c r="G25" s="442">
        <v>0</v>
      </c>
      <c r="H25" s="441">
        <f t="shared" si="5"/>
        <v>7215</v>
      </c>
      <c r="I25" s="441">
        <f t="shared" si="6"/>
        <v>7215</v>
      </c>
      <c r="J25" s="442">
        <v>4815</v>
      </c>
      <c r="K25" s="442">
        <v>0</v>
      </c>
      <c r="L25" s="442">
        <v>0</v>
      </c>
      <c r="M25" s="442">
        <v>2400</v>
      </c>
      <c r="N25" s="442">
        <v>0</v>
      </c>
      <c r="O25" s="442">
        <v>0</v>
      </c>
      <c r="P25" s="463">
        <v>0</v>
      </c>
      <c r="Q25" s="442">
        <v>0</v>
      </c>
      <c r="R25" s="445">
        <v>0</v>
      </c>
      <c r="S25" s="438">
        <v>2400</v>
      </c>
      <c r="T25" s="453">
        <f t="shared" si="3"/>
        <v>0.6673596673596673</v>
      </c>
      <c r="U25" s="392">
        <v>5312</v>
      </c>
      <c r="V25" s="470">
        <f t="shared" si="4"/>
        <v>0</v>
      </c>
    </row>
    <row r="26" spans="1:22" s="392" customFormat="1" ht="33" customHeight="1">
      <c r="A26" s="448" t="s">
        <v>46</v>
      </c>
      <c r="B26" s="447" t="s">
        <v>443</v>
      </c>
      <c r="C26" s="438">
        <f t="shared" si="1"/>
        <v>3008064</v>
      </c>
      <c r="D26" s="442">
        <v>2694585</v>
      </c>
      <c r="E26" s="442">
        <v>313479</v>
      </c>
      <c r="F26" s="442">
        <v>0</v>
      </c>
      <c r="G26" s="442">
        <v>0</v>
      </c>
      <c r="H26" s="441">
        <f t="shared" si="5"/>
        <v>3008064</v>
      </c>
      <c r="I26" s="441">
        <f t="shared" si="6"/>
        <v>938032</v>
      </c>
      <c r="J26" s="442">
        <v>281435</v>
      </c>
      <c r="K26" s="442">
        <v>200</v>
      </c>
      <c r="L26" s="442">
        <v>8556</v>
      </c>
      <c r="M26" s="442">
        <v>647841</v>
      </c>
      <c r="N26" s="442">
        <v>0</v>
      </c>
      <c r="O26" s="442">
        <v>0</v>
      </c>
      <c r="P26" s="463">
        <v>0</v>
      </c>
      <c r="Q26" s="442">
        <v>0</v>
      </c>
      <c r="R26" s="445">
        <v>2070032</v>
      </c>
      <c r="S26" s="438">
        <v>2717873</v>
      </c>
      <c r="T26" s="453">
        <f t="shared" si="3"/>
        <v>0.3093615143193409</v>
      </c>
      <c r="U26" s="392">
        <v>2694585</v>
      </c>
      <c r="V26" s="470">
        <f t="shared" si="4"/>
        <v>0</v>
      </c>
    </row>
    <row r="27" spans="1:22" s="392" customFormat="1" ht="33" customHeight="1">
      <c r="A27" s="443" t="s">
        <v>104</v>
      </c>
      <c r="B27" s="447" t="s">
        <v>444</v>
      </c>
      <c r="C27" s="438">
        <f t="shared" si="1"/>
        <v>5129765</v>
      </c>
      <c r="D27" s="442">
        <v>3831542</v>
      </c>
      <c r="E27" s="442">
        <v>1298223</v>
      </c>
      <c r="F27" s="442">
        <v>0</v>
      </c>
      <c r="G27" s="442">
        <v>0</v>
      </c>
      <c r="H27" s="441">
        <f t="shared" si="5"/>
        <v>5129765</v>
      </c>
      <c r="I27" s="441">
        <f t="shared" si="6"/>
        <v>2032290</v>
      </c>
      <c r="J27" s="442">
        <v>789222</v>
      </c>
      <c r="K27" s="442">
        <v>344800</v>
      </c>
      <c r="L27" s="442">
        <v>6419</v>
      </c>
      <c r="M27" s="442">
        <v>891849</v>
      </c>
      <c r="N27" s="442">
        <v>0</v>
      </c>
      <c r="O27" s="442">
        <v>0</v>
      </c>
      <c r="P27" s="463">
        <v>0</v>
      </c>
      <c r="Q27" s="442">
        <v>0</v>
      </c>
      <c r="R27" s="445">
        <v>3097475</v>
      </c>
      <c r="S27" s="438">
        <v>3989324</v>
      </c>
      <c r="T27" s="453">
        <f t="shared" si="3"/>
        <v>0.5611605627149668</v>
      </c>
      <c r="U27" s="392">
        <v>3831542</v>
      </c>
      <c r="V27" s="470">
        <f t="shared" si="4"/>
        <v>0</v>
      </c>
    </row>
    <row r="28" spans="1:22" s="392" customFormat="1" ht="33" customHeight="1">
      <c r="A28" s="443" t="s">
        <v>106</v>
      </c>
      <c r="B28" s="447" t="s">
        <v>460</v>
      </c>
      <c r="C28" s="438">
        <f t="shared" si="1"/>
        <v>2558903</v>
      </c>
      <c r="D28" s="442">
        <v>1616340</v>
      </c>
      <c r="E28" s="442">
        <v>942563</v>
      </c>
      <c r="F28" s="442">
        <v>32013</v>
      </c>
      <c r="G28" s="442">
        <v>0</v>
      </c>
      <c r="H28" s="441">
        <f t="shared" si="5"/>
        <v>2526890</v>
      </c>
      <c r="I28" s="441">
        <f t="shared" si="6"/>
        <v>2079564</v>
      </c>
      <c r="J28" s="442">
        <v>1255251</v>
      </c>
      <c r="K28" s="442">
        <v>318110</v>
      </c>
      <c r="L28" s="442">
        <v>2250</v>
      </c>
      <c r="M28" s="442">
        <v>503953</v>
      </c>
      <c r="N28" s="442">
        <v>0</v>
      </c>
      <c r="O28" s="442">
        <v>0</v>
      </c>
      <c r="P28" s="463">
        <v>0</v>
      </c>
      <c r="Q28" s="442">
        <v>0</v>
      </c>
      <c r="R28" s="445">
        <v>447326</v>
      </c>
      <c r="S28" s="438">
        <v>951279</v>
      </c>
      <c r="T28" s="453">
        <f t="shared" si="3"/>
        <v>0.7576641065146348</v>
      </c>
      <c r="U28" s="392">
        <v>1616340</v>
      </c>
      <c r="V28" s="470">
        <f t="shared" si="4"/>
        <v>0</v>
      </c>
    </row>
    <row r="29" spans="1:22" s="392" customFormat="1" ht="33" customHeight="1">
      <c r="A29" s="448" t="s">
        <v>107</v>
      </c>
      <c r="B29" s="447" t="s">
        <v>446</v>
      </c>
      <c r="C29" s="438">
        <f t="shared" si="1"/>
        <v>4442280</v>
      </c>
      <c r="D29" s="442">
        <v>2235532</v>
      </c>
      <c r="E29" s="442">
        <v>2206748</v>
      </c>
      <c r="F29" s="442">
        <v>600</v>
      </c>
      <c r="G29" s="442">
        <v>0</v>
      </c>
      <c r="H29" s="441">
        <f t="shared" si="5"/>
        <v>4441680</v>
      </c>
      <c r="I29" s="441">
        <f t="shared" si="6"/>
        <v>2137183</v>
      </c>
      <c r="J29" s="442">
        <v>454618</v>
      </c>
      <c r="K29" s="442">
        <v>14352</v>
      </c>
      <c r="L29" s="442">
        <v>12573</v>
      </c>
      <c r="M29" s="442">
        <v>1655640</v>
      </c>
      <c r="N29" s="442">
        <v>0</v>
      </c>
      <c r="O29" s="442">
        <v>0</v>
      </c>
      <c r="P29" s="463">
        <v>0</v>
      </c>
      <c r="Q29" s="442">
        <v>0</v>
      </c>
      <c r="R29" s="445">
        <v>2304497</v>
      </c>
      <c r="S29" s="438">
        <v>3960137</v>
      </c>
      <c r="T29" s="453">
        <f t="shared" si="3"/>
        <v>0.22531669024131298</v>
      </c>
      <c r="U29" s="392">
        <v>2235532</v>
      </c>
      <c r="V29" s="470">
        <f t="shared" si="4"/>
        <v>0</v>
      </c>
    </row>
    <row r="30" spans="1:22" s="392" customFormat="1" ht="33" customHeight="1">
      <c r="A30" s="446" t="s">
        <v>44</v>
      </c>
      <c r="B30" s="480" t="s">
        <v>447</v>
      </c>
      <c r="C30" s="438">
        <f t="shared" si="1"/>
        <v>11011185</v>
      </c>
      <c r="D30" s="441">
        <f>SUM(D31:D34)</f>
        <v>3895941</v>
      </c>
      <c r="E30" s="441">
        <f aca="true" t="shared" si="9" ref="E30:R30">SUM(E31:E34)</f>
        <v>7115244</v>
      </c>
      <c r="F30" s="441">
        <f t="shared" si="9"/>
        <v>2889676</v>
      </c>
      <c r="G30" s="441">
        <f t="shared" si="9"/>
        <v>0</v>
      </c>
      <c r="H30" s="441">
        <f t="shared" si="5"/>
        <v>8121509</v>
      </c>
      <c r="I30" s="441">
        <f t="shared" si="6"/>
        <v>4844585</v>
      </c>
      <c r="J30" s="441">
        <f t="shared" si="9"/>
        <v>3280720</v>
      </c>
      <c r="K30" s="441">
        <f t="shared" si="9"/>
        <v>767039</v>
      </c>
      <c r="L30" s="441">
        <f t="shared" si="9"/>
        <v>0</v>
      </c>
      <c r="M30" s="441">
        <f t="shared" si="9"/>
        <v>796826</v>
      </c>
      <c r="N30" s="441">
        <f t="shared" si="9"/>
        <v>0</v>
      </c>
      <c r="O30" s="441">
        <f t="shared" si="9"/>
        <v>0</v>
      </c>
      <c r="P30" s="441">
        <f t="shared" si="9"/>
        <v>0</v>
      </c>
      <c r="Q30" s="441">
        <f t="shared" si="9"/>
        <v>0</v>
      </c>
      <c r="R30" s="441">
        <f t="shared" si="9"/>
        <v>3276924</v>
      </c>
      <c r="S30" s="438">
        <f>M30+N30+O30+P30+Q30+R30</f>
        <v>4073750</v>
      </c>
      <c r="T30" s="453">
        <f t="shared" si="3"/>
        <v>0.8355223409229067</v>
      </c>
      <c r="U30" s="392">
        <v>3895941</v>
      </c>
      <c r="V30" s="470">
        <f t="shared" si="4"/>
        <v>0</v>
      </c>
    </row>
    <row r="31" spans="1:22" s="392" customFormat="1" ht="33" customHeight="1">
      <c r="A31" s="443" t="s">
        <v>47</v>
      </c>
      <c r="B31" s="449" t="s">
        <v>513</v>
      </c>
      <c r="C31" s="438">
        <f t="shared" si="1"/>
        <v>3211407</v>
      </c>
      <c r="D31" s="442">
        <v>2212758</v>
      </c>
      <c r="E31" s="442">
        <v>998649</v>
      </c>
      <c r="F31" s="442">
        <v>93147</v>
      </c>
      <c r="G31" s="442"/>
      <c r="H31" s="441">
        <f t="shared" si="5"/>
        <v>3118260</v>
      </c>
      <c r="I31" s="441">
        <f t="shared" si="6"/>
        <v>1000039</v>
      </c>
      <c r="J31" s="442">
        <v>829489</v>
      </c>
      <c r="K31" s="442">
        <v>50000</v>
      </c>
      <c r="L31" s="442">
        <v>0</v>
      </c>
      <c r="M31" s="442">
        <v>120550</v>
      </c>
      <c r="N31" s="442">
        <v>0</v>
      </c>
      <c r="O31" s="442">
        <v>0</v>
      </c>
      <c r="P31" s="463">
        <v>0</v>
      </c>
      <c r="Q31" s="442"/>
      <c r="R31" s="445">
        <v>2118221</v>
      </c>
      <c r="S31" s="438">
        <v>2238771</v>
      </c>
      <c r="T31" s="453">
        <f t="shared" si="3"/>
        <v>0.8794547012666506</v>
      </c>
      <c r="U31" s="392">
        <v>2231358</v>
      </c>
      <c r="V31" s="470">
        <f t="shared" si="4"/>
        <v>-18600</v>
      </c>
    </row>
    <row r="32" spans="1:22" s="392" customFormat="1" ht="33" customHeight="1">
      <c r="A32" s="443" t="s">
        <v>48</v>
      </c>
      <c r="B32" s="477" t="s">
        <v>448</v>
      </c>
      <c r="C32" s="438">
        <f t="shared" si="1"/>
        <v>4032205</v>
      </c>
      <c r="D32" s="442">
        <v>722186</v>
      </c>
      <c r="E32" s="442">
        <v>3310019</v>
      </c>
      <c r="F32" s="442">
        <v>1357975</v>
      </c>
      <c r="G32" s="442"/>
      <c r="H32" s="441">
        <f t="shared" si="5"/>
        <v>2674230</v>
      </c>
      <c r="I32" s="441">
        <f t="shared" si="6"/>
        <v>2510573</v>
      </c>
      <c r="J32" s="442">
        <v>1602647</v>
      </c>
      <c r="K32" s="442">
        <v>697039</v>
      </c>
      <c r="L32" s="442">
        <v>0</v>
      </c>
      <c r="M32" s="442">
        <v>210887</v>
      </c>
      <c r="N32" s="442"/>
      <c r="O32" s="442"/>
      <c r="P32" s="463"/>
      <c r="Q32" s="442"/>
      <c r="R32" s="445">
        <v>163657</v>
      </c>
      <c r="S32" s="438">
        <v>374544</v>
      </c>
      <c r="T32" s="453">
        <f t="shared" si="3"/>
        <v>0.916000450893083</v>
      </c>
      <c r="U32" s="392">
        <v>812520</v>
      </c>
      <c r="V32" s="470">
        <f t="shared" si="4"/>
        <v>-90334</v>
      </c>
    </row>
    <row r="33" spans="1:22" s="392" customFormat="1" ht="33" customHeight="1">
      <c r="A33" s="443" t="s">
        <v>449</v>
      </c>
      <c r="B33" s="449" t="s">
        <v>518</v>
      </c>
      <c r="C33" s="438">
        <f t="shared" si="1"/>
        <v>3368619</v>
      </c>
      <c r="D33" s="442">
        <v>764463</v>
      </c>
      <c r="E33" s="442">
        <v>2604156</v>
      </c>
      <c r="F33" s="442">
        <v>1423804</v>
      </c>
      <c r="G33" s="442"/>
      <c r="H33" s="441">
        <f aca="true" t="shared" si="10" ref="H33:H48">I33+R33</f>
        <v>1944815</v>
      </c>
      <c r="I33" s="441">
        <f aca="true" t="shared" si="11" ref="I33:I48">SUM(J33:Q33)</f>
        <v>1104603</v>
      </c>
      <c r="J33" s="442">
        <v>729190</v>
      </c>
      <c r="K33" s="442">
        <v>0</v>
      </c>
      <c r="L33" s="442">
        <v>0</v>
      </c>
      <c r="M33" s="442">
        <v>375413</v>
      </c>
      <c r="N33" s="442"/>
      <c r="O33" s="442"/>
      <c r="P33" s="463"/>
      <c r="Q33" s="442"/>
      <c r="R33" s="445">
        <v>840212</v>
      </c>
      <c r="S33" s="438">
        <v>1215625</v>
      </c>
      <c r="T33" s="453">
        <f t="shared" si="3"/>
        <v>0.6601376241056741</v>
      </c>
      <c r="U33" s="392">
        <v>852063</v>
      </c>
      <c r="V33" s="470">
        <f t="shared" si="4"/>
        <v>-87600</v>
      </c>
    </row>
    <row r="34" spans="1:22" s="392" customFormat="1" ht="33" customHeight="1">
      <c r="A34" s="443" t="s">
        <v>514</v>
      </c>
      <c r="B34" s="449" t="s">
        <v>515</v>
      </c>
      <c r="C34" s="438">
        <f t="shared" si="1"/>
        <v>398954</v>
      </c>
      <c r="D34" s="442">
        <v>196534</v>
      </c>
      <c r="E34" s="442">
        <v>202420</v>
      </c>
      <c r="F34" s="442">
        <v>14750</v>
      </c>
      <c r="G34" s="442"/>
      <c r="H34" s="441">
        <f t="shared" si="10"/>
        <v>384204</v>
      </c>
      <c r="I34" s="441">
        <f t="shared" si="11"/>
        <v>229370</v>
      </c>
      <c r="J34" s="442">
        <v>119394</v>
      </c>
      <c r="K34" s="442">
        <v>20000</v>
      </c>
      <c r="L34" s="442">
        <v>0</v>
      </c>
      <c r="M34" s="442">
        <v>89976</v>
      </c>
      <c r="N34" s="442"/>
      <c r="O34" s="442"/>
      <c r="P34" s="463"/>
      <c r="Q34" s="442"/>
      <c r="R34" s="445">
        <v>154834</v>
      </c>
      <c r="S34" s="438">
        <v>244810</v>
      </c>
      <c r="T34" s="453">
        <f t="shared" si="3"/>
        <v>0.607725509002921</v>
      </c>
      <c r="U34" s="392">
        <v>0</v>
      </c>
      <c r="V34" s="470">
        <f t="shared" si="4"/>
        <v>196534</v>
      </c>
    </row>
    <row r="35" spans="1:22" s="392" customFormat="1" ht="33" customHeight="1">
      <c r="A35" s="446" t="s">
        <v>49</v>
      </c>
      <c r="B35" s="480" t="s">
        <v>450</v>
      </c>
      <c r="C35" s="438">
        <f t="shared" si="1"/>
        <v>550386</v>
      </c>
      <c r="D35" s="441">
        <f>SUM(D36:D38)</f>
        <v>167098</v>
      </c>
      <c r="E35" s="441">
        <f aca="true" t="shared" si="12" ref="E35:R35">SUM(E36:E38)</f>
        <v>383288</v>
      </c>
      <c r="F35" s="441">
        <f t="shared" si="12"/>
        <v>18000</v>
      </c>
      <c r="G35" s="441">
        <f t="shared" si="12"/>
        <v>0</v>
      </c>
      <c r="H35" s="441">
        <f t="shared" si="10"/>
        <v>532386</v>
      </c>
      <c r="I35" s="441">
        <f t="shared" si="11"/>
        <v>168180</v>
      </c>
      <c r="J35" s="441">
        <f t="shared" si="12"/>
        <v>133888</v>
      </c>
      <c r="K35" s="441">
        <f t="shared" si="12"/>
        <v>0</v>
      </c>
      <c r="L35" s="441">
        <f t="shared" si="12"/>
        <v>0</v>
      </c>
      <c r="M35" s="441">
        <f t="shared" si="12"/>
        <v>34292</v>
      </c>
      <c r="N35" s="441">
        <f t="shared" si="12"/>
        <v>0</v>
      </c>
      <c r="O35" s="441">
        <f t="shared" si="12"/>
        <v>0</v>
      </c>
      <c r="P35" s="441">
        <f t="shared" si="12"/>
        <v>0</v>
      </c>
      <c r="Q35" s="441">
        <f t="shared" si="12"/>
        <v>0</v>
      </c>
      <c r="R35" s="441">
        <f t="shared" si="12"/>
        <v>364206</v>
      </c>
      <c r="S35" s="438">
        <f>M35+N35+O35+P35+Q35+R35</f>
        <v>398498</v>
      </c>
      <c r="T35" s="453">
        <f t="shared" si="3"/>
        <v>0.7960994172909978</v>
      </c>
      <c r="U35" s="392">
        <v>167098</v>
      </c>
      <c r="V35" s="470">
        <f t="shared" si="4"/>
        <v>0</v>
      </c>
    </row>
    <row r="36" spans="1:22" s="392" customFormat="1" ht="33" customHeight="1">
      <c r="A36" s="443" t="s">
        <v>113</v>
      </c>
      <c r="B36" s="444" t="s">
        <v>451</v>
      </c>
      <c r="C36" s="438">
        <f t="shared" si="1"/>
        <v>151152</v>
      </c>
      <c r="D36" s="442">
        <v>22400</v>
      </c>
      <c r="E36" s="442">
        <v>128752</v>
      </c>
      <c r="F36" s="442">
        <v>18000</v>
      </c>
      <c r="G36" s="442">
        <v>0</v>
      </c>
      <c r="H36" s="441">
        <f t="shared" si="10"/>
        <v>133152</v>
      </c>
      <c r="I36" s="441">
        <f t="shared" si="11"/>
        <v>35687</v>
      </c>
      <c r="J36" s="442">
        <v>35685</v>
      </c>
      <c r="K36" s="442">
        <v>0</v>
      </c>
      <c r="L36" s="442">
        <v>0</v>
      </c>
      <c r="M36" s="442">
        <v>2</v>
      </c>
      <c r="N36" s="442">
        <v>0</v>
      </c>
      <c r="O36" s="442">
        <v>0</v>
      </c>
      <c r="P36" s="463">
        <v>0</v>
      </c>
      <c r="Q36" s="442">
        <v>0</v>
      </c>
      <c r="R36" s="445">
        <v>97465</v>
      </c>
      <c r="S36" s="438">
        <v>97467</v>
      </c>
      <c r="T36" s="453">
        <f t="shared" si="3"/>
        <v>0.999943957183288</v>
      </c>
      <c r="U36" s="392">
        <v>22400</v>
      </c>
      <c r="V36" s="470">
        <f t="shared" si="4"/>
        <v>0</v>
      </c>
    </row>
    <row r="37" spans="1:22" s="392" customFormat="1" ht="33" customHeight="1">
      <c r="A37" s="443" t="s">
        <v>114</v>
      </c>
      <c r="B37" s="449" t="s">
        <v>452</v>
      </c>
      <c r="C37" s="438">
        <f t="shared" si="1"/>
        <v>123943</v>
      </c>
      <c r="D37" s="442">
        <v>65565</v>
      </c>
      <c r="E37" s="442">
        <v>58378</v>
      </c>
      <c r="F37" s="442">
        <v>0</v>
      </c>
      <c r="G37" s="442">
        <v>0</v>
      </c>
      <c r="H37" s="441">
        <f t="shared" si="10"/>
        <v>123943</v>
      </c>
      <c r="I37" s="441">
        <f t="shared" si="11"/>
        <v>33120</v>
      </c>
      <c r="J37" s="442">
        <v>27430</v>
      </c>
      <c r="K37" s="442">
        <v>0</v>
      </c>
      <c r="L37" s="442">
        <v>0</v>
      </c>
      <c r="M37" s="442">
        <v>5690</v>
      </c>
      <c r="N37" s="442">
        <v>0</v>
      </c>
      <c r="O37" s="442">
        <v>0</v>
      </c>
      <c r="P37" s="463">
        <v>0</v>
      </c>
      <c r="Q37" s="442">
        <v>0</v>
      </c>
      <c r="R37" s="445">
        <v>90823</v>
      </c>
      <c r="S37" s="438">
        <v>96513</v>
      </c>
      <c r="T37" s="453">
        <f t="shared" si="3"/>
        <v>0.8282004830917874</v>
      </c>
      <c r="U37" s="392">
        <v>65565</v>
      </c>
      <c r="V37" s="470">
        <f t="shared" si="4"/>
        <v>0</v>
      </c>
    </row>
    <row r="38" spans="1:22" s="392" customFormat="1" ht="33" customHeight="1">
      <c r="A38" s="443" t="s">
        <v>115</v>
      </c>
      <c r="B38" s="449" t="s">
        <v>453</v>
      </c>
      <c r="C38" s="438">
        <f t="shared" si="1"/>
        <v>275291</v>
      </c>
      <c r="D38" s="442">
        <v>79133</v>
      </c>
      <c r="E38" s="442">
        <v>196158</v>
      </c>
      <c r="F38" s="442">
        <v>0</v>
      </c>
      <c r="G38" s="442">
        <v>0</v>
      </c>
      <c r="H38" s="441">
        <f t="shared" si="10"/>
        <v>275291</v>
      </c>
      <c r="I38" s="441">
        <f t="shared" si="11"/>
        <v>99373</v>
      </c>
      <c r="J38" s="442">
        <v>70773</v>
      </c>
      <c r="K38" s="442">
        <v>0</v>
      </c>
      <c r="L38" s="442">
        <v>0</v>
      </c>
      <c r="M38" s="442">
        <v>28600</v>
      </c>
      <c r="N38" s="442">
        <v>0</v>
      </c>
      <c r="O38" s="442">
        <v>0</v>
      </c>
      <c r="P38" s="463">
        <v>0</v>
      </c>
      <c r="Q38" s="442">
        <v>0</v>
      </c>
      <c r="R38" s="445">
        <v>175918</v>
      </c>
      <c r="S38" s="438">
        <v>204518</v>
      </c>
      <c r="T38" s="453">
        <f t="shared" si="3"/>
        <v>0.7121954655691184</v>
      </c>
      <c r="U38" s="392">
        <v>79133</v>
      </c>
      <c r="V38" s="470">
        <f t="shared" si="4"/>
        <v>0</v>
      </c>
    </row>
    <row r="39" spans="1:22" s="392" customFormat="1" ht="33" customHeight="1">
      <c r="A39" s="446" t="s">
        <v>58</v>
      </c>
      <c r="B39" s="480" t="s">
        <v>454</v>
      </c>
      <c r="C39" s="438">
        <f t="shared" si="1"/>
        <v>493088</v>
      </c>
      <c r="D39" s="441">
        <f>SUM(D40:D41)</f>
        <v>319947</v>
      </c>
      <c r="E39" s="441">
        <f aca="true" t="shared" si="13" ref="E39:R39">SUM(E40:E41)</f>
        <v>173141</v>
      </c>
      <c r="F39" s="441">
        <f t="shared" si="13"/>
        <v>2400</v>
      </c>
      <c r="G39" s="441">
        <f t="shared" si="13"/>
        <v>0</v>
      </c>
      <c r="H39" s="441">
        <f t="shared" si="10"/>
        <v>490688</v>
      </c>
      <c r="I39" s="441">
        <f t="shared" si="11"/>
        <v>167991</v>
      </c>
      <c r="J39" s="441">
        <f t="shared" si="13"/>
        <v>130712</v>
      </c>
      <c r="K39" s="441">
        <f t="shared" si="13"/>
        <v>8370</v>
      </c>
      <c r="L39" s="441">
        <f t="shared" si="13"/>
        <v>0</v>
      </c>
      <c r="M39" s="441">
        <f t="shared" si="13"/>
        <v>28909</v>
      </c>
      <c r="N39" s="441">
        <f t="shared" si="13"/>
        <v>0</v>
      </c>
      <c r="O39" s="441">
        <f t="shared" si="13"/>
        <v>0</v>
      </c>
      <c r="P39" s="441">
        <f t="shared" si="13"/>
        <v>0</v>
      </c>
      <c r="Q39" s="441">
        <f t="shared" si="13"/>
        <v>0</v>
      </c>
      <c r="R39" s="441">
        <f t="shared" si="13"/>
        <v>322697</v>
      </c>
      <c r="S39" s="438">
        <f>M39+N39+O39+P39+Q39+R39</f>
        <v>351606</v>
      </c>
      <c r="T39" s="453">
        <f t="shared" si="3"/>
        <v>0.8279134001226256</v>
      </c>
      <c r="U39" s="392">
        <v>319947</v>
      </c>
      <c r="V39" s="470">
        <f t="shared" si="4"/>
        <v>0</v>
      </c>
    </row>
    <row r="40" spans="1:22" s="392" customFormat="1" ht="33" customHeight="1">
      <c r="A40" s="443" t="s">
        <v>116</v>
      </c>
      <c r="B40" s="449" t="s">
        <v>504</v>
      </c>
      <c r="C40" s="438">
        <f t="shared" si="1"/>
        <v>246914</v>
      </c>
      <c r="D40" s="442">
        <v>134020</v>
      </c>
      <c r="E40" s="442">
        <v>112894</v>
      </c>
      <c r="F40" s="442">
        <v>200</v>
      </c>
      <c r="G40" s="442">
        <v>0</v>
      </c>
      <c r="H40" s="441">
        <f t="shared" si="10"/>
        <v>246714</v>
      </c>
      <c r="I40" s="441">
        <f t="shared" si="11"/>
        <v>102694</v>
      </c>
      <c r="J40" s="442">
        <v>81785</v>
      </c>
      <c r="K40" s="442">
        <v>0</v>
      </c>
      <c r="L40" s="442">
        <v>0</v>
      </c>
      <c r="M40" s="442">
        <v>20909</v>
      </c>
      <c r="N40" s="442"/>
      <c r="O40" s="442">
        <v>0</v>
      </c>
      <c r="P40" s="463">
        <v>0</v>
      </c>
      <c r="Q40" s="442">
        <v>0</v>
      </c>
      <c r="R40" s="445">
        <v>144020</v>
      </c>
      <c r="S40" s="438">
        <v>164929</v>
      </c>
      <c r="T40" s="453">
        <f t="shared" si="3"/>
        <v>0.7963951155861102</v>
      </c>
      <c r="U40" s="392">
        <v>134020</v>
      </c>
      <c r="V40" s="470">
        <f t="shared" si="4"/>
        <v>0</v>
      </c>
    </row>
    <row r="41" spans="1:22" s="392" customFormat="1" ht="33" customHeight="1">
      <c r="A41" s="443" t="s">
        <v>117</v>
      </c>
      <c r="B41" s="449" t="s">
        <v>505</v>
      </c>
      <c r="C41" s="438">
        <f t="shared" si="1"/>
        <v>246174</v>
      </c>
      <c r="D41" s="442">
        <v>185927</v>
      </c>
      <c r="E41" s="442">
        <v>60247</v>
      </c>
      <c r="F41" s="442">
        <v>2200</v>
      </c>
      <c r="G41" s="442">
        <v>0</v>
      </c>
      <c r="H41" s="441">
        <f t="shared" si="10"/>
        <v>243974</v>
      </c>
      <c r="I41" s="441">
        <f t="shared" si="11"/>
        <v>65297</v>
      </c>
      <c r="J41" s="442">
        <v>48927</v>
      </c>
      <c r="K41" s="442">
        <v>8370</v>
      </c>
      <c r="L41" s="442">
        <v>0</v>
      </c>
      <c r="M41" s="442">
        <v>8000</v>
      </c>
      <c r="N41" s="442">
        <v>0</v>
      </c>
      <c r="O41" s="442">
        <v>0</v>
      </c>
      <c r="P41" s="463">
        <v>0</v>
      </c>
      <c r="Q41" s="442">
        <v>0</v>
      </c>
      <c r="R41" s="445">
        <v>178677</v>
      </c>
      <c r="S41" s="438">
        <v>186677</v>
      </c>
      <c r="T41" s="453">
        <f t="shared" si="3"/>
        <v>0.8774828858906228</v>
      </c>
      <c r="U41" s="392">
        <v>185927</v>
      </c>
      <c r="V41" s="470">
        <f t="shared" si="4"/>
        <v>0</v>
      </c>
    </row>
    <row r="42" spans="1:22" s="392" customFormat="1" ht="33" customHeight="1">
      <c r="A42" s="446" t="s">
        <v>59</v>
      </c>
      <c r="B42" s="480" t="s">
        <v>455</v>
      </c>
      <c r="C42" s="438">
        <f t="shared" si="1"/>
        <v>1737946</v>
      </c>
      <c r="D42" s="441">
        <f>SUM(D43:D44)</f>
        <v>1311798</v>
      </c>
      <c r="E42" s="441">
        <f aca="true" t="shared" si="14" ref="E42:R42">SUM(E43:E44)</f>
        <v>426148</v>
      </c>
      <c r="F42" s="441">
        <f t="shared" si="14"/>
        <v>500</v>
      </c>
      <c r="G42" s="441">
        <f t="shared" si="14"/>
        <v>0</v>
      </c>
      <c r="H42" s="441">
        <f t="shared" si="10"/>
        <v>1737446</v>
      </c>
      <c r="I42" s="441">
        <f t="shared" si="11"/>
        <v>1342275</v>
      </c>
      <c r="J42" s="441">
        <f t="shared" si="14"/>
        <v>1286238</v>
      </c>
      <c r="K42" s="441">
        <f t="shared" si="14"/>
        <v>11700</v>
      </c>
      <c r="L42" s="441">
        <f t="shared" si="14"/>
        <v>0</v>
      </c>
      <c r="M42" s="441">
        <f t="shared" si="14"/>
        <v>44337</v>
      </c>
      <c r="N42" s="441">
        <f t="shared" si="14"/>
        <v>0</v>
      </c>
      <c r="O42" s="441">
        <f t="shared" si="14"/>
        <v>0</v>
      </c>
      <c r="P42" s="441">
        <f t="shared" si="14"/>
        <v>0</v>
      </c>
      <c r="Q42" s="441">
        <f t="shared" si="14"/>
        <v>0</v>
      </c>
      <c r="R42" s="441">
        <f t="shared" si="14"/>
        <v>395171</v>
      </c>
      <c r="S42" s="438">
        <f>M42+N42+O42+P42+Q42+R42</f>
        <v>439508</v>
      </c>
      <c r="T42" s="453">
        <f t="shared" si="3"/>
        <v>0.9669687657149243</v>
      </c>
      <c r="U42" s="392">
        <v>1311798</v>
      </c>
      <c r="V42" s="470">
        <f t="shared" si="4"/>
        <v>0</v>
      </c>
    </row>
    <row r="43" spans="1:22" s="392" customFormat="1" ht="33" customHeight="1">
      <c r="A43" s="443" t="s">
        <v>118</v>
      </c>
      <c r="B43" s="449" t="s">
        <v>506</v>
      </c>
      <c r="C43" s="438">
        <f t="shared" si="1"/>
        <v>1501668</v>
      </c>
      <c r="D43" s="442">
        <v>1228588</v>
      </c>
      <c r="E43" s="442">
        <v>273080</v>
      </c>
      <c r="F43" s="442">
        <v>500</v>
      </c>
      <c r="G43" s="442">
        <v>0</v>
      </c>
      <c r="H43" s="441">
        <f t="shared" si="10"/>
        <v>1501168</v>
      </c>
      <c r="I43" s="441">
        <f t="shared" si="11"/>
        <v>1240390</v>
      </c>
      <c r="J43" s="442">
        <v>1213880</v>
      </c>
      <c r="K43" s="442">
        <v>1900</v>
      </c>
      <c r="L43" s="442">
        <v>0</v>
      </c>
      <c r="M43" s="442">
        <v>24610</v>
      </c>
      <c r="N43" s="442">
        <v>0</v>
      </c>
      <c r="O43" s="442">
        <v>0</v>
      </c>
      <c r="P43" s="463">
        <v>0</v>
      </c>
      <c r="Q43" s="442">
        <v>0</v>
      </c>
      <c r="R43" s="445">
        <v>260778</v>
      </c>
      <c r="S43" s="438">
        <v>285388</v>
      </c>
      <c r="T43" s="453">
        <f t="shared" si="3"/>
        <v>0.9801594659744113</v>
      </c>
      <c r="U43" s="392">
        <v>1228588</v>
      </c>
      <c r="V43" s="470">
        <f t="shared" si="4"/>
        <v>0</v>
      </c>
    </row>
    <row r="44" spans="1:22" s="392" customFormat="1" ht="33" customHeight="1">
      <c r="A44" s="443" t="s">
        <v>119</v>
      </c>
      <c r="B44" s="449" t="s">
        <v>507</v>
      </c>
      <c r="C44" s="438">
        <f t="shared" si="1"/>
        <v>236278</v>
      </c>
      <c r="D44" s="442">
        <v>83210</v>
      </c>
      <c r="E44" s="442">
        <v>153068</v>
      </c>
      <c r="F44" s="442">
        <v>0</v>
      </c>
      <c r="G44" s="442">
        <v>0</v>
      </c>
      <c r="H44" s="441">
        <f t="shared" si="10"/>
        <v>236278</v>
      </c>
      <c r="I44" s="441">
        <f t="shared" si="11"/>
        <v>101885</v>
      </c>
      <c r="J44" s="442">
        <v>72358</v>
      </c>
      <c r="K44" s="442">
        <v>9800</v>
      </c>
      <c r="L44" s="442">
        <v>0</v>
      </c>
      <c r="M44" s="442">
        <v>19727</v>
      </c>
      <c r="N44" s="442">
        <v>0</v>
      </c>
      <c r="O44" s="442">
        <v>0</v>
      </c>
      <c r="P44" s="463">
        <v>0</v>
      </c>
      <c r="Q44" s="442">
        <v>0</v>
      </c>
      <c r="R44" s="445">
        <v>134393</v>
      </c>
      <c r="S44" s="438">
        <v>154120</v>
      </c>
      <c r="T44" s="453">
        <f t="shared" si="3"/>
        <v>0.8063797418658292</v>
      </c>
      <c r="U44" s="392">
        <v>83210</v>
      </c>
      <c r="V44" s="470">
        <f t="shared" si="4"/>
        <v>0</v>
      </c>
    </row>
    <row r="45" spans="1:22" s="392" customFormat="1" ht="33" customHeight="1">
      <c r="A45" s="446" t="s">
        <v>60</v>
      </c>
      <c r="B45" s="480" t="s">
        <v>456</v>
      </c>
      <c r="C45" s="438">
        <f t="shared" si="1"/>
        <v>2716643</v>
      </c>
      <c r="D45" s="441">
        <f>SUM(D46:D48)</f>
        <v>2376063</v>
      </c>
      <c r="E45" s="441">
        <f aca="true" t="shared" si="15" ref="E45:R45">SUM(E46:E48)</f>
        <v>340580</v>
      </c>
      <c r="F45" s="441">
        <f t="shared" si="15"/>
        <v>0</v>
      </c>
      <c r="G45" s="441">
        <f t="shared" si="15"/>
        <v>0</v>
      </c>
      <c r="H45" s="441">
        <f t="shared" si="10"/>
        <v>2716643</v>
      </c>
      <c r="I45" s="441">
        <f t="shared" si="11"/>
        <v>560924</v>
      </c>
      <c r="J45" s="441">
        <f t="shared" si="15"/>
        <v>298932</v>
      </c>
      <c r="K45" s="441">
        <f t="shared" si="15"/>
        <v>58868</v>
      </c>
      <c r="L45" s="441">
        <f t="shared" si="15"/>
        <v>98125</v>
      </c>
      <c r="M45" s="441">
        <f t="shared" si="15"/>
        <v>104999</v>
      </c>
      <c r="N45" s="441">
        <f t="shared" si="15"/>
        <v>0</v>
      </c>
      <c r="O45" s="441">
        <f t="shared" si="15"/>
        <v>0</v>
      </c>
      <c r="P45" s="441">
        <f t="shared" si="15"/>
        <v>0</v>
      </c>
      <c r="Q45" s="441">
        <f t="shared" si="15"/>
        <v>0</v>
      </c>
      <c r="R45" s="441">
        <f t="shared" si="15"/>
        <v>2155719</v>
      </c>
      <c r="S45" s="438">
        <f>M45+N45+O45+P45+Q45+R45</f>
        <v>2260718</v>
      </c>
      <c r="T45" s="453">
        <f t="shared" si="3"/>
        <v>0.8128106481448467</v>
      </c>
      <c r="U45" s="392">
        <v>2376063</v>
      </c>
      <c r="V45" s="470">
        <f t="shared" si="4"/>
        <v>0</v>
      </c>
    </row>
    <row r="46" spans="1:22" s="392" customFormat="1" ht="33" customHeight="1">
      <c r="A46" s="443" t="s">
        <v>457</v>
      </c>
      <c r="B46" s="449" t="s">
        <v>458</v>
      </c>
      <c r="C46" s="438">
        <f t="shared" si="1"/>
        <v>2381920</v>
      </c>
      <c r="D46" s="442">
        <v>2247656</v>
      </c>
      <c r="E46" s="442">
        <v>134264</v>
      </c>
      <c r="F46" s="442">
        <v>0</v>
      </c>
      <c r="G46" s="442">
        <v>0</v>
      </c>
      <c r="H46" s="441">
        <f t="shared" si="10"/>
        <v>2381920</v>
      </c>
      <c r="I46" s="441">
        <f t="shared" si="11"/>
        <v>284908</v>
      </c>
      <c r="J46" s="442">
        <v>143740</v>
      </c>
      <c r="K46" s="442">
        <v>34868</v>
      </c>
      <c r="L46" s="442">
        <v>98125</v>
      </c>
      <c r="M46" s="442">
        <v>8175</v>
      </c>
      <c r="N46" s="442">
        <v>0</v>
      </c>
      <c r="O46" s="442">
        <v>0</v>
      </c>
      <c r="P46" s="463">
        <v>0</v>
      </c>
      <c r="Q46" s="442">
        <v>0</v>
      </c>
      <c r="R46" s="445">
        <v>2097012</v>
      </c>
      <c r="S46" s="438">
        <v>2105187</v>
      </c>
      <c r="T46" s="453">
        <f t="shared" si="3"/>
        <v>0.9713065270192484</v>
      </c>
      <c r="U46" s="392">
        <v>2247656</v>
      </c>
      <c r="V46" s="470">
        <f t="shared" si="4"/>
        <v>0</v>
      </c>
    </row>
    <row r="47" spans="1:22" s="392" customFormat="1" ht="33" customHeight="1">
      <c r="A47" s="443" t="s">
        <v>459</v>
      </c>
      <c r="B47" s="449" t="s">
        <v>508</v>
      </c>
      <c r="C47" s="438">
        <f t="shared" si="1"/>
        <v>97800</v>
      </c>
      <c r="D47" s="442">
        <v>15600</v>
      </c>
      <c r="E47" s="442">
        <v>82200</v>
      </c>
      <c r="F47" s="442">
        <v>0</v>
      </c>
      <c r="G47" s="442">
        <v>0</v>
      </c>
      <c r="H47" s="441">
        <f t="shared" si="10"/>
        <v>97800</v>
      </c>
      <c r="I47" s="441">
        <f t="shared" si="11"/>
        <v>91200</v>
      </c>
      <c r="J47" s="442">
        <v>58200</v>
      </c>
      <c r="K47" s="442">
        <v>24000</v>
      </c>
      <c r="L47" s="442">
        <v>0</v>
      </c>
      <c r="M47" s="442">
        <v>9000</v>
      </c>
      <c r="N47" s="442">
        <v>0</v>
      </c>
      <c r="O47" s="442">
        <v>0</v>
      </c>
      <c r="P47" s="463">
        <v>0</v>
      </c>
      <c r="Q47" s="442">
        <v>0</v>
      </c>
      <c r="R47" s="445">
        <v>6600</v>
      </c>
      <c r="S47" s="438">
        <v>15600</v>
      </c>
      <c r="T47" s="453">
        <f t="shared" si="3"/>
        <v>0.9013157894736842</v>
      </c>
      <c r="U47" s="392">
        <v>112807</v>
      </c>
      <c r="V47" s="470">
        <f t="shared" si="4"/>
        <v>-97207</v>
      </c>
    </row>
    <row r="48" spans="1:22" s="392" customFormat="1" ht="33" customHeight="1">
      <c r="A48" s="443" t="s">
        <v>461</v>
      </c>
      <c r="B48" s="449" t="s">
        <v>462</v>
      </c>
      <c r="C48" s="438">
        <f t="shared" si="1"/>
        <v>236923</v>
      </c>
      <c r="D48" s="442">
        <v>112807</v>
      </c>
      <c r="E48" s="442">
        <v>124116</v>
      </c>
      <c r="F48" s="442">
        <v>0</v>
      </c>
      <c r="G48" s="442">
        <v>0</v>
      </c>
      <c r="H48" s="441">
        <f t="shared" si="10"/>
        <v>236923</v>
      </c>
      <c r="I48" s="441">
        <f t="shared" si="11"/>
        <v>184816</v>
      </c>
      <c r="J48" s="442">
        <v>96992</v>
      </c>
      <c r="K48" s="442">
        <v>0</v>
      </c>
      <c r="L48" s="442">
        <v>0</v>
      </c>
      <c r="M48" s="442">
        <v>87824</v>
      </c>
      <c r="N48" s="442">
        <v>0</v>
      </c>
      <c r="O48" s="442">
        <v>0</v>
      </c>
      <c r="P48" s="463">
        <v>0</v>
      </c>
      <c r="Q48" s="442">
        <v>0</v>
      </c>
      <c r="R48" s="445">
        <v>52107</v>
      </c>
      <c r="S48" s="438">
        <v>139931</v>
      </c>
      <c r="T48" s="453">
        <f t="shared" si="3"/>
        <v>0.5248030473552073</v>
      </c>
      <c r="U48" s="392">
        <v>15600</v>
      </c>
      <c r="V48" s="470">
        <f t="shared" si="4"/>
        <v>97207</v>
      </c>
    </row>
    <row r="49" spans="1:25" s="392" customFormat="1" ht="33" customHeight="1">
      <c r="A49" s="446" t="s">
        <v>61</v>
      </c>
      <c r="B49" s="480" t="s">
        <v>463</v>
      </c>
      <c r="C49" s="438">
        <f t="shared" si="1"/>
        <v>4733361</v>
      </c>
      <c r="D49" s="441">
        <f>SUM(D50:D51)</f>
        <v>3825385</v>
      </c>
      <c r="E49" s="441">
        <f aca="true" t="shared" si="16" ref="E49:R49">SUM(E50:E51)</f>
        <v>907976</v>
      </c>
      <c r="F49" s="441">
        <f t="shared" si="16"/>
        <v>77455</v>
      </c>
      <c r="G49" s="441">
        <f t="shared" si="16"/>
        <v>0</v>
      </c>
      <c r="H49" s="441">
        <f aca="true" t="shared" si="17" ref="H49:H56">I49+R49</f>
        <v>4655906</v>
      </c>
      <c r="I49" s="441">
        <f aca="true" t="shared" si="18" ref="I49:I56">SUM(J49:Q49)</f>
        <v>1322661</v>
      </c>
      <c r="J49" s="441">
        <f t="shared" si="16"/>
        <v>1066927</v>
      </c>
      <c r="K49" s="441">
        <f t="shared" si="16"/>
        <v>50000</v>
      </c>
      <c r="L49" s="441">
        <f t="shared" si="16"/>
        <v>0</v>
      </c>
      <c r="M49" s="441">
        <f t="shared" si="16"/>
        <v>205734</v>
      </c>
      <c r="N49" s="441">
        <f t="shared" si="16"/>
        <v>0</v>
      </c>
      <c r="O49" s="441">
        <f t="shared" si="16"/>
        <v>0</v>
      </c>
      <c r="P49" s="441">
        <f t="shared" si="16"/>
        <v>0</v>
      </c>
      <c r="Q49" s="441">
        <f t="shared" si="16"/>
        <v>0</v>
      </c>
      <c r="R49" s="441">
        <f t="shared" si="16"/>
        <v>3333245</v>
      </c>
      <c r="S49" s="438">
        <f>M49+N49+O49+P49+Q49+R49</f>
        <v>3538979</v>
      </c>
      <c r="T49" s="453">
        <f t="shared" si="3"/>
        <v>0.8444544747293524</v>
      </c>
      <c r="U49" s="392">
        <v>3825385</v>
      </c>
      <c r="V49" s="470">
        <f t="shared" si="4"/>
        <v>0</v>
      </c>
      <c r="Y49" s="472"/>
    </row>
    <row r="50" spans="1:22" s="392" customFormat="1" ht="33" customHeight="1">
      <c r="A50" s="443" t="s">
        <v>464</v>
      </c>
      <c r="B50" s="449" t="s">
        <v>502</v>
      </c>
      <c r="C50" s="438">
        <f t="shared" si="1"/>
        <v>3880652</v>
      </c>
      <c r="D50" s="442">
        <v>3315306</v>
      </c>
      <c r="E50" s="442">
        <v>565346</v>
      </c>
      <c r="F50" s="442">
        <v>0</v>
      </c>
      <c r="G50" s="442">
        <v>0</v>
      </c>
      <c r="H50" s="441">
        <f t="shared" si="17"/>
        <v>3880652</v>
      </c>
      <c r="I50" s="441">
        <f t="shared" si="18"/>
        <v>927286</v>
      </c>
      <c r="J50" s="442">
        <v>842552</v>
      </c>
      <c r="K50" s="442">
        <v>0</v>
      </c>
      <c r="L50" s="442">
        <v>0</v>
      </c>
      <c r="M50" s="442">
        <v>84734</v>
      </c>
      <c r="N50" s="442">
        <v>0</v>
      </c>
      <c r="O50" s="442">
        <v>0</v>
      </c>
      <c r="P50" s="463">
        <v>0</v>
      </c>
      <c r="Q50" s="442">
        <v>0</v>
      </c>
      <c r="R50" s="445">
        <v>2953366</v>
      </c>
      <c r="S50" s="438">
        <v>3038098</v>
      </c>
      <c r="T50" s="453">
        <f t="shared" si="3"/>
        <v>0.9086215040451382</v>
      </c>
      <c r="U50" s="392">
        <v>3315306</v>
      </c>
      <c r="V50" s="470">
        <f t="shared" si="4"/>
        <v>0</v>
      </c>
    </row>
    <row r="51" spans="1:22" s="392" customFormat="1" ht="33" customHeight="1">
      <c r="A51" s="443" t="s">
        <v>466</v>
      </c>
      <c r="B51" s="449" t="s">
        <v>467</v>
      </c>
      <c r="C51" s="438">
        <f t="shared" si="1"/>
        <v>852709</v>
      </c>
      <c r="D51" s="442">
        <v>510079</v>
      </c>
      <c r="E51" s="442">
        <v>342630</v>
      </c>
      <c r="F51" s="442">
        <v>77455</v>
      </c>
      <c r="G51" s="442">
        <v>0</v>
      </c>
      <c r="H51" s="441">
        <f t="shared" si="17"/>
        <v>775254</v>
      </c>
      <c r="I51" s="441">
        <f t="shared" si="18"/>
        <v>395375</v>
      </c>
      <c r="J51" s="442">
        <v>224375</v>
      </c>
      <c r="K51" s="442">
        <v>50000</v>
      </c>
      <c r="L51" s="442">
        <v>0</v>
      </c>
      <c r="M51" s="442">
        <v>121000</v>
      </c>
      <c r="N51" s="442">
        <v>0</v>
      </c>
      <c r="O51" s="442">
        <v>0</v>
      </c>
      <c r="P51" s="463">
        <v>0</v>
      </c>
      <c r="Q51" s="442">
        <v>0</v>
      </c>
      <c r="R51" s="445">
        <v>379879</v>
      </c>
      <c r="S51" s="438">
        <v>500879</v>
      </c>
      <c r="T51" s="453">
        <f t="shared" si="3"/>
        <v>0.6939614290230793</v>
      </c>
      <c r="U51" s="392">
        <v>510079</v>
      </c>
      <c r="V51" s="470">
        <f t="shared" si="4"/>
        <v>0</v>
      </c>
    </row>
    <row r="52" spans="1:22" s="392" customFormat="1" ht="33" customHeight="1">
      <c r="A52" s="446" t="s">
        <v>62</v>
      </c>
      <c r="B52" s="480" t="s">
        <v>468</v>
      </c>
      <c r="C52" s="438">
        <f t="shared" si="1"/>
        <v>1319394</v>
      </c>
      <c r="D52" s="441">
        <f>SUM(D53:D54)</f>
        <v>249588</v>
      </c>
      <c r="E52" s="441">
        <f>SUM(E53:E54)</f>
        <v>1069806</v>
      </c>
      <c r="F52" s="441">
        <f>SUM(F53:F54)</f>
        <v>12195</v>
      </c>
      <c r="G52" s="441">
        <f>SUM(G53:G54)</f>
        <v>0</v>
      </c>
      <c r="H52" s="441">
        <f t="shared" si="17"/>
        <v>1307199</v>
      </c>
      <c r="I52" s="441">
        <f t="shared" si="18"/>
        <v>1234286</v>
      </c>
      <c r="J52" s="441">
        <f aca="true" t="shared" si="19" ref="J52:R52">SUM(J53:J54)</f>
        <v>305787</v>
      </c>
      <c r="K52" s="441">
        <f t="shared" si="19"/>
        <v>39750</v>
      </c>
      <c r="L52" s="441">
        <f t="shared" si="19"/>
        <v>0</v>
      </c>
      <c r="M52" s="441">
        <f t="shared" si="19"/>
        <v>888749</v>
      </c>
      <c r="N52" s="441">
        <f t="shared" si="19"/>
        <v>0</v>
      </c>
      <c r="O52" s="441">
        <f t="shared" si="19"/>
        <v>0</v>
      </c>
      <c r="P52" s="441">
        <f t="shared" si="19"/>
        <v>0</v>
      </c>
      <c r="Q52" s="441">
        <f t="shared" si="19"/>
        <v>0</v>
      </c>
      <c r="R52" s="441">
        <f t="shared" si="19"/>
        <v>72913</v>
      </c>
      <c r="S52" s="438">
        <f>M52+N52+O52+P52+Q52+R52</f>
        <v>961662</v>
      </c>
      <c r="T52" s="453">
        <f t="shared" si="3"/>
        <v>0.27994889353034874</v>
      </c>
      <c r="U52" s="392">
        <v>249588</v>
      </c>
      <c r="V52" s="470">
        <f t="shared" si="4"/>
        <v>0</v>
      </c>
    </row>
    <row r="53" spans="1:22" s="392" customFormat="1" ht="33" customHeight="1">
      <c r="A53" s="443" t="s">
        <v>469</v>
      </c>
      <c r="B53" s="449" t="s">
        <v>438</v>
      </c>
      <c r="C53" s="438">
        <f t="shared" si="1"/>
        <v>281288</v>
      </c>
      <c r="D53" s="442">
        <v>155763</v>
      </c>
      <c r="E53" s="442">
        <v>125525</v>
      </c>
      <c r="F53" s="442">
        <v>0</v>
      </c>
      <c r="G53" s="442">
        <v>0</v>
      </c>
      <c r="H53" s="441">
        <f t="shared" si="17"/>
        <v>281288</v>
      </c>
      <c r="I53" s="441">
        <f t="shared" si="18"/>
        <v>209675</v>
      </c>
      <c r="J53" s="442">
        <v>137425</v>
      </c>
      <c r="K53" s="442">
        <v>39750</v>
      </c>
      <c r="L53" s="442">
        <v>0</v>
      </c>
      <c r="M53" s="442">
        <v>32500</v>
      </c>
      <c r="N53" s="442">
        <v>0</v>
      </c>
      <c r="O53" s="442">
        <v>0</v>
      </c>
      <c r="P53" s="463">
        <v>0</v>
      </c>
      <c r="Q53" s="442">
        <v>0</v>
      </c>
      <c r="R53" s="445">
        <v>71613</v>
      </c>
      <c r="S53" s="438">
        <v>104113</v>
      </c>
      <c r="T53" s="453">
        <f t="shared" si="3"/>
        <v>0.8449982115178252</v>
      </c>
      <c r="U53" s="392">
        <v>0</v>
      </c>
      <c r="V53" s="470">
        <f t="shared" si="4"/>
        <v>155763</v>
      </c>
    </row>
    <row r="54" spans="1:22" s="392" customFormat="1" ht="33" customHeight="1">
      <c r="A54" s="443" t="s">
        <v>470</v>
      </c>
      <c r="B54" s="449" t="s">
        <v>471</v>
      </c>
      <c r="C54" s="438">
        <f t="shared" si="1"/>
        <v>1038106</v>
      </c>
      <c r="D54" s="442">
        <v>93825</v>
      </c>
      <c r="E54" s="442">
        <v>944281</v>
      </c>
      <c r="F54" s="442">
        <v>12195</v>
      </c>
      <c r="G54" s="442">
        <v>0</v>
      </c>
      <c r="H54" s="441">
        <f t="shared" si="17"/>
        <v>1025911</v>
      </c>
      <c r="I54" s="441">
        <f t="shared" si="18"/>
        <v>1024611</v>
      </c>
      <c r="J54" s="442">
        <v>168362</v>
      </c>
      <c r="K54" s="442">
        <v>0</v>
      </c>
      <c r="L54" s="442">
        <v>0</v>
      </c>
      <c r="M54" s="442">
        <v>856249</v>
      </c>
      <c r="N54" s="442">
        <v>0</v>
      </c>
      <c r="O54" s="442">
        <v>0</v>
      </c>
      <c r="P54" s="463">
        <v>0</v>
      </c>
      <c r="Q54" s="442">
        <v>0</v>
      </c>
      <c r="R54" s="445">
        <v>1300</v>
      </c>
      <c r="S54" s="438">
        <v>857549</v>
      </c>
      <c r="T54" s="453">
        <f t="shared" si="3"/>
        <v>0.16431797042975335</v>
      </c>
      <c r="U54" s="392">
        <v>93825</v>
      </c>
      <c r="V54" s="470">
        <f t="shared" si="4"/>
        <v>0</v>
      </c>
    </row>
    <row r="55" spans="1:22" s="392" customFormat="1" ht="33" customHeight="1">
      <c r="A55" s="446" t="s">
        <v>63</v>
      </c>
      <c r="B55" s="480" t="s">
        <v>472</v>
      </c>
      <c r="C55" s="438">
        <f t="shared" si="1"/>
        <v>520666</v>
      </c>
      <c r="D55" s="441">
        <f>SUM(D56:D57)</f>
        <v>163802</v>
      </c>
      <c r="E55" s="441">
        <f aca="true" t="shared" si="20" ref="E55:R55">SUM(E56:E57)</f>
        <v>356864</v>
      </c>
      <c r="F55" s="441">
        <f t="shared" si="20"/>
        <v>200</v>
      </c>
      <c r="G55" s="441">
        <f t="shared" si="20"/>
        <v>0</v>
      </c>
      <c r="H55" s="441">
        <f t="shared" si="17"/>
        <v>520466</v>
      </c>
      <c r="I55" s="441">
        <f t="shared" si="18"/>
        <v>331414</v>
      </c>
      <c r="J55" s="441">
        <f t="shared" si="20"/>
        <v>290893</v>
      </c>
      <c r="K55" s="441">
        <f t="shared" si="20"/>
        <v>0</v>
      </c>
      <c r="L55" s="441">
        <f t="shared" si="20"/>
        <v>0</v>
      </c>
      <c r="M55" s="441">
        <f t="shared" si="20"/>
        <v>40521</v>
      </c>
      <c r="N55" s="441">
        <f t="shared" si="20"/>
        <v>0</v>
      </c>
      <c r="O55" s="441">
        <f t="shared" si="20"/>
        <v>0</v>
      </c>
      <c r="P55" s="441">
        <f t="shared" si="20"/>
        <v>0</v>
      </c>
      <c r="Q55" s="441">
        <f t="shared" si="20"/>
        <v>0</v>
      </c>
      <c r="R55" s="441">
        <f t="shared" si="20"/>
        <v>189052</v>
      </c>
      <c r="S55" s="438">
        <f>M55+N55+O55+P55+Q55+R55</f>
        <v>229573</v>
      </c>
      <c r="T55" s="453">
        <f t="shared" si="3"/>
        <v>0.877732986536477</v>
      </c>
      <c r="U55" s="392">
        <v>163802</v>
      </c>
      <c r="V55" s="470">
        <f t="shared" si="4"/>
        <v>0</v>
      </c>
    </row>
    <row r="56" spans="1:22" s="392" customFormat="1" ht="33" customHeight="1">
      <c r="A56" s="443" t="s">
        <v>473</v>
      </c>
      <c r="B56" s="449" t="s">
        <v>474</v>
      </c>
      <c r="C56" s="438">
        <f t="shared" si="1"/>
        <v>240387</v>
      </c>
      <c r="D56" s="442">
        <v>39274</v>
      </c>
      <c r="E56" s="442">
        <v>201113</v>
      </c>
      <c r="F56" s="442">
        <v>0</v>
      </c>
      <c r="G56" s="442">
        <v>0</v>
      </c>
      <c r="H56" s="441">
        <f t="shared" si="17"/>
        <v>240387</v>
      </c>
      <c r="I56" s="441">
        <f t="shared" si="18"/>
        <v>192113</v>
      </c>
      <c r="J56" s="442">
        <v>164092</v>
      </c>
      <c r="K56" s="442">
        <v>0</v>
      </c>
      <c r="L56" s="442">
        <v>0</v>
      </c>
      <c r="M56" s="442">
        <v>28021</v>
      </c>
      <c r="N56" s="442">
        <v>0</v>
      </c>
      <c r="O56" s="442">
        <v>0</v>
      </c>
      <c r="P56" s="463">
        <v>0</v>
      </c>
      <c r="Q56" s="442">
        <v>0</v>
      </c>
      <c r="R56" s="445">
        <v>48274</v>
      </c>
      <c r="S56" s="438">
        <v>76295</v>
      </c>
      <c r="T56" s="453">
        <f t="shared" si="3"/>
        <v>0.8541431345093773</v>
      </c>
      <c r="U56" s="392">
        <v>39274</v>
      </c>
      <c r="V56" s="470">
        <f t="shared" si="4"/>
        <v>0</v>
      </c>
    </row>
    <row r="57" spans="1:22" s="392" customFormat="1" ht="33" customHeight="1">
      <c r="A57" s="443" t="s">
        <v>475</v>
      </c>
      <c r="B57" s="444" t="s">
        <v>509</v>
      </c>
      <c r="C57" s="438">
        <f t="shared" si="1"/>
        <v>280279</v>
      </c>
      <c r="D57" s="442">
        <v>124528</v>
      </c>
      <c r="E57" s="442">
        <v>155751</v>
      </c>
      <c r="F57" s="442">
        <v>200</v>
      </c>
      <c r="G57" s="442">
        <v>0</v>
      </c>
      <c r="H57" s="441">
        <f aca="true" t="shared" si="21" ref="H57:H66">I57+R57</f>
        <v>280079</v>
      </c>
      <c r="I57" s="441">
        <f aca="true" t="shared" si="22" ref="I57:I66">SUM(J57:Q57)</f>
        <v>139301</v>
      </c>
      <c r="J57" s="442">
        <v>126801</v>
      </c>
      <c r="K57" s="442">
        <v>0</v>
      </c>
      <c r="L57" s="442"/>
      <c r="M57" s="442">
        <v>12500</v>
      </c>
      <c r="N57" s="442">
        <v>0</v>
      </c>
      <c r="O57" s="442">
        <v>0</v>
      </c>
      <c r="P57" s="463">
        <v>0</v>
      </c>
      <c r="Q57" s="442">
        <v>0</v>
      </c>
      <c r="R57" s="445">
        <v>140778</v>
      </c>
      <c r="S57" s="438">
        <v>153278</v>
      </c>
      <c r="T57" s="453">
        <f t="shared" si="3"/>
        <v>0.9102662579593829</v>
      </c>
      <c r="U57" s="392">
        <v>124528</v>
      </c>
      <c r="V57" s="470">
        <f t="shared" si="4"/>
        <v>0</v>
      </c>
    </row>
    <row r="58" spans="1:22" s="392" customFormat="1" ht="33" customHeight="1">
      <c r="A58" s="446" t="s">
        <v>83</v>
      </c>
      <c r="B58" s="480" t="s">
        <v>476</v>
      </c>
      <c r="C58" s="438">
        <f t="shared" si="1"/>
        <v>1252334</v>
      </c>
      <c r="D58" s="441">
        <f>SUM(D59:D61)</f>
        <v>602053</v>
      </c>
      <c r="E58" s="441">
        <f aca="true" t="shared" si="23" ref="E58:R58">SUM(E59:E61)</f>
        <v>650281</v>
      </c>
      <c r="F58" s="441">
        <f t="shared" si="23"/>
        <v>586</v>
      </c>
      <c r="G58" s="441">
        <f t="shared" si="23"/>
        <v>0</v>
      </c>
      <c r="H58" s="441">
        <f t="shared" si="21"/>
        <v>1251748</v>
      </c>
      <c r="I58" s="441">
        <f t="shared" si="22"/>
        <v>655644</v>
      </c>
      <c r="J58" s="441">
        <f t="shared" si="23"/>
        <v>363632</v>
      </c>
      <c r="K58" s="441">
        <f t="shared" si="23"/>
        <v>0</v>
      </c>
      <c r="L58" s="441">
        <f t="shared" si="23"/>
        <v>0</v>
      </c>
      <c r="M58" s="441">
        <f t="shared" si="23"/>
        <v>39002</v>
      </c>
      <c r="N58" s="441">
        <f t="shared" si="23"/>
        <v>0</v>
      </c>
      <c r="O58" s="441">
        <f t="shared" si="23"/>
        <v>0</v>
      </c>
      <c r="P58" s="441">
        <f t="shared" si="23"/>
        <v>0</v>
      </c>
      <c r="Q58" s="441">
        <f t="shared" si="23"/>
        <v>253010</v>
      </c>
      <c r="R58" s="441">
        <f t="shared" si="23"/>
        <v>596104</v>
      </c>
      <c r="S58" s="438">
        <f>M58+N58+O58+P58+Q58+R58</f>
        <v>888116</v>
      </c>
      <c r="T58" s="453">
        <f t="shared" si="3"/>
        <v>0.5546180549200481</v>
      </c>
      <c r="U58" s="392">
        <v>602053</v>
      </c>
      <c r="V58" s="470">
        <f t="shared" si="4"/>
        <v>0</v>
      </c>
    </row>
    <row r="59" spans="1:22" s="392" customFormat="1" ht="33" customHeight="1">
      <c r="A59" s="443" t="s">
        <v>477</v>
      </c>
      <c r="B59" s="449" t="s">
        <v>478</v>
      </c>
      <c r="C59" s="438">
        <f t="shared" si="1"/>
        <v>463091</v>
      </c>
      <c r="D59" s="442">
        <v>256772</v>
      </c>
      <c r="E59" s="442">
        <v>206319</v>
      </c>
      <c r="F59" s="442"/>
      <c r="G59" s="442">
        <v>0</v>
      </c>
      <c r="H59" s="441">
        <f t="shared" si="21"/>
        <v>463091</v>
      </c>
      <c r="I59" s="441">
        <f t="shared" si="22"/>
        <v>224127</v>
      </c>
      <c r="J59" s="442">
        <v>202037</v>
      </c>
      <c r="K59" s="442">
        <v>0</v>
      </c>
      <c r="L59" s="442">
        <v>0</v>
      </c>
      <c r="M59" s="442">
        <v>11900</v>
      </c>
      <c r="N59" s="442">
        <v>0</v>
      </c>
      <c r="O59" s="442">
        <v>0</v>
      </c>
      <c r="P59" s="463">
        <v>0</v>
      </c>
      <c r="Q59" s="442">
        <v>10190</v>
      </c>
      <c r="R59" s="445">
        <v>238964</v>
      </c>
      <c r="S59" s="438">
        <v>261054</v>
      </c>
      <c r="T59" s="453">
        <f t="shared" si="3"/>
        <v>0.9014398086799003</v>
      </c>
      <c r="U59" s="392">
        <v>256772</v>
      </c>
      <c r="V59" s="470">
        <f t="shared" si="4"/>
        <v>0</v>
      </c>
    </row>
    <row r="60" spans="1:22" s="392" customFormat="1" ht="33" customHeight="1">
      <c r="A60" s="443" t="s">
        <v>479</v>
      </c>
      <c r="B60" s="449" t="s">
        <v>480</v>
      </c>
      <c r="C60" s="438">
        <f t="shared" si="1"/>
        <v>214963</v>
      </c>
      <c r="D60" s="442">
        <v>164249</v>
      </c>
      <c r="E60" s="442">
        <v>50714</v>
      </c>
      <c r="F60" s="442">
        <v>586</v>
      </c>
      <c r="G60" s="442">
        <v>0</v>
      </c>
      <c r="H60" s="441">
        <f t="shared" si="21"/>
        <v>214377</v>
      </c>
      <c r="I60" s="441">
        <f t="shared" si="22"/>
        <v>44978</v>
      </c>
      <c r="J60" s="442">
        <v>41678</v>
      </c>
      <c r="K60" s="442">
        <v>0</v>
      </c>
      <c r="L60" s="442">
        <v>0</v>
      </c>
      <c r="M60" s="442">
        <v>3300</v>
      </c>
      <c r="N60" s="442">
        <v>0</v>
      </c>
      <c r="O60" s="442">
        <v>0</v>
      </c>
      <c r="P60" s="463">
        <v>0</v>
      </c>
      <c r="Q60" s="442"/>
      <c r="R60" s="445">
        <v>169399</v>
      </c>
      <c r="S60" s="438">
        <v>172699</v>
      </c>
      <c r="T60" s="453">
        <f t="shared" si="3"/>
        <v>0.9266307972786696</v>
      </c>
      <c r="U60" s="392">
        <v>164249</v>
      </c>
      <c r="V60" s="470">
        <f t="shared" si="4"/>
        <v>0</v>
      </c>
    </row>
    <row r="61" spans="1:22" s="392" customFormat="1" ht="33" customHeight="1">
      <c r="A61" s="443" t="s">
        <v>481</v>
      </c>
      <c r="B61" s="449" t="s">
        <v>501</v>
      </c>
      <c r="C61" s="438">
        <f t="shared" si="1"/>
        <v>574280</v>
      </c>
      <c r="D61" s="442">
        <v>181032</v>
      </c>
      <c r="E61" s="442">
        <v>393248</v>
      </c>
      <c r="F61" s="442"/>
      <c r="G61" s="442">
        <v>0</v>
      </c>
      <c r="H61" s="441">
        <f t="shared" si="21"/>
        <v>574280</v>
      </c>
      <c r="I61" s="441">
        <f t="shared" si="22"/>
        <v>386539</v>
      </c>
      <c r="J61" s="442">
        <v>119917</v>
      </c>
      <c r="K61" s="442"/>
      <c r="L61" s="442">
        <v>0</v>
      </c>
      <c r="M61" s="442">
        <v>23802</v>
      </c>
      <c r="N61" s="442">
        <v>0</v>
      </c>
      <c r="O61" s="442">
        <v>0</v>
      </c>
      <c r="P61" s="463">
        <v>0</v>
      </c>
      <c r="Q61" s="442">
        <v>242820</v>
      </c>
      <c r="R61" s="445">
        <v>187741</v>
      </c>
      <c r="S61" s="438">
        <v>454363</v>
      </c>
      <c r="T61" s="453">
        <f t="shared" si="3"/>
        <v>0.310232602661051</v>
      </c>
      <c r="U61" s="392">
        <v>181032</v>
      </c>
      <c r="V61" s="470">
        <f t="shared" si="4"/>
        <v>0</v>
      </c>
    </row>
    <row r="62" spans="1:22" s="392" customFormat="1" ht="33" customHeight="1">
      <c r="A62" s="446" t="s">
        <v>84</v>
      </c>
      <c r="B62" s="480" t="s">
        <v>483</v>
      </c>
      <c r="C62" s="438">
        <f t="shared" si="1"/>
        <v>919323</v>
      </c>
      <c r="D62" s="441">
        <f>SUM(D63:D64)</f>
        <v>449034</v>
      </c>
      <c r="E62" s="441">
        <f aca="true" t="shared" si="24" ref="E62:R62">SUM(E63:E64)</f>
        <v>470289</v>
      </c>
      <c r="F62" s="441">
        <f t="shared" si="24"/>
        <v>542</v>
      </c>
      <c r="G62" s="441">
        <f t="shared" si="24"/>
        <v>0</v>
      </c>
      <c r="H62" s="441">
        <f t="shared" si="21"/>
        <v>918781</v>
      </c>
      <c r="I62" s="441">
        <f t="shared" si="22"/>
        <v>723203</v>
      </c>
      <c r="J62" s="441">
        <f t="shared" si="24"/>
        <v>392992</v>
      </c>
      <c r="K62" s="441">
        <f t="shared" si="24"/>
        <v>266500</v>
      </c>
      <c r="L62" s="441">
        <f t="shared" si="24"/>
        <v>0</v>
      </c>
      <c r="M62" s="441">
        <f t="shared" si="24"/>
        <v>63711</v>
      </c>
      <c r="N62" s="441">
        <f t="shared" si="24"/>
        <v>0</v>
      </c>
      <c r="O62" s="441">
        <f t="shared" si="24"/>
        <v>0</v>
      </c>
      <c r="P62" s="441">
        <f t="shared" si="24"/>
        <v>0</v>
      </c>
      <c r="Q62" s="441">
        <f t="shared" si="24"/>
        <v>0</v>
      </c>
      <c r="R62" s="441">
        <f t="shared" si="24"/>
        <v>195578</v>
      </c>
      <c r="S62" s="438">
        <f>M62+N62+O62+P62+Q62+R62</f>
        <v>259289</v>
      </c>
      <c r="T62" s="453">
        <f t="shared" si="3"/>
        <v>0.9119044030514254</v>
      </c>
      <c r="U62" s="392">
        <v>449034</v>
      </c>
      <c r="V62" s="470">
        <f t="shared" si="4"/>
        <v>0</v>
      </c>
    </row>
    <row r="63" spans="1:22" s="392" customFormat="1" ht="33" customHeight="1">
      <c r="A63" s="443" t="s">
        <v>484</v>
      </c>
      <c r="B63" s="449" t="s">
        <v>490</v>
      </c>
      <c r="C63" s="438">
        <f t="shared" si="1"/>
        <v>468301</v>
      </c>
      <c r="D63" s="442">
        <v>131895</v>
      </c>
      <c r="E63" s="442">
        <v>336406</v>
      </c>
      <c r="F63" s="442">
        <v>0</v>
      </c>
      <c r="G63" s="442">
        <v>0</v>
      </c>
      <c r="H63" s="441">
        <f t="shared" si="21"/>
        <v>468301</v>
      </c>
      <c r="I63" s="441">
        <f t="shared" si="22"/>
        <v>306438</v>
      </c>
      <c r="J63" s="442">
        <v>301833</v>
      </c>
      <c r="K63" s="442">
        <v>500</v>
      </c>
      <c r="L63" s="442">
        <v>0</v>
      </c>
      <c r="M63" s="442">
        <v>4105</v>
      </c>
      <c r="N63" s="442">
        <v>0</v>
      </c>
      <c r="O63" s="442">
        <v>0</v>
      </c>
      <c r="P63" s="463">
        <v>0</v>
      </c>
      <c r="Q63" s="442">
        <v>0</v>
      </c>
      <c r="R63" s="445">
        <v>161863</v>
      </c>
      <c r="S63" s="438">
        <v>165968</v>
      </c>
      <c r="T63" s="453">
        <f t="shared" si="3"/>
        <v>0.9866041417839824</v>
      </c>
      <c r="U63" s="392">
        <v>131895</v>
      </c>
      <c r="V63" s="470">
        <f t="shared" si="4"/>
        <v>0</v>
      </c>
    </row>
    <row r="64" spans="1:22" s="392" customFormat="1" ht="33" customHeight="1">
      <c r="A64" s="443" t="s">
        <v>486</v>
      </c>
      <c r="B64" s="444" t="s">
        <v>487</v>
      </c>
      <c r="C64" s="438">
        <f t="shared" si="1"/>
        <v>451022</v>
      </c>
      <c r="D64" s="442">
        <v>317139</v>
      </c>
      <c r="E64" s="442">
        <v>133883</v>
      </c>
      <c r="F64" s="442">
        <v>542</v>
      </c>
      <c r="G64" s="442">
        <v>0</v>
      </c>
      <c r="H64" s="441">
        <f t="shared" si="21"/>
        <v>450480</v>
      </c>
      <c r="I64" s="441">
        <f t="shared" si="22"/>
        <v>416765</v>
      </c>
      <c r="J64" s="442">
        <v>91159</v>
      </c>
      <c r="K64" s="442">
        <v>266000</v>
      </c>
      <c r="L64" s="442">
        <v>0</v>
      </c>
      <c r="M64" s="442">
        <v>59606</v>
      </c>
      <c r="N64" s="442">
        <v>0</v>
      </c>
      <c r="O64" s="442">
        <v>0</v>
      </c>
      <c r="P64" s="463">
        <v>0</v>
      </c>
      <c r="Q64" s="442">
        <v>0</v>
      </c>
      <c r="R64" s="445">
        <v>33715</v>
      </c>
      <c r="S64" s="438">
        <v>93321</v>
      </c>
      <c r="T64" s="453">
        <f t="shared" si="3"/>
        <v>0.8569793528727221</v>
      </c>
      <c r="U64" s="392">
        <v>317139</v>
      </c>
      <c r="V64" s="470">
        <f t="shared" si="4"/>
        <v>0</v>
      </c>
    </row>
    <row r="65" spans="1:22" s="392" customFormat="1" ht="33" customHeight="1">
      <c r="A65" s="450">
        <v>12</v>
      </c>
      <c r="B65" s="480" t="s">
        <v>488</v>
      </c>
      <c r="C65" s="438">
        <f t="shared" si="1"/>
        <v>637077</v>
      </c>
      <c r="D65" s="441">
        <f>SUM(D66:D67)</f>
        <v>136390</v>
      </c>
      <c r="E65" s="441">
        <f aca="true" t="shared" si="25" ref="E65:R65">SUM(E66:E67)</f>
        <v>500687</v>
      </c>
      <c r="F65" s="441">
        <f t="shared" si="25"/>
        <v>12700</v>
      </c>
      <c r="G65" s="441">
        <f t="shared" si="25"/>
        <v>0</v>
      </c>
      <c r="H65" s="441">
        <f t="shared" si="21"/>
        <v>624377</v>
      </c>
      <c r="I65" s="441">
        <f t="shared" si="22"/>
        <v>446737</v>
      </c>
      <c r="J65" s="441">
        <f t="shared" si="25"/>
        <v>290182</v>
      </c>
      <c r="K65" s="441">
        <f t="shared" si="25"/>
        <v>5000</v>
      </c>
      <c r="L65" s="441">
        <f t="shared" si="25"/>
        <v>0</v>
      </c>
      <c r="M65" s="441">
        <f t="shared" si="25"/>
        <v>151555</v>
      </c>
      <c r="N65" s="441">
        <f t="shared" si="25"/>
        <v>0</v>
      </c>
      <c r="O65" s="441">
        <f t="shared" si="25"/>
        <v>0</v>
      </c>
      <c r="P65" s="441">
        <f t="shared" si="25"/>
        <v>0</v>
      </c>
      <c r="Q65" s="441">
        <f t="shared" si="25"/>
        <v>0</v>
      </c>
      <c r="R65" s="441">
        <f t="shared" si="25"/>
        <v>177640</v>
      </c>
      <c r="S65" s="438">
        <f>M65+N65+O65+P65+Q65+R65</f>
        <v>329195</v>
      </c>
      <c r="T65" s="453">
        <f t="shared" si="3"/>
        <v>0.6607511802246064</v>
      </c>
      <c r="U65" s="392">
        <v>136390</v>
      </c>
      <c r="V65" s="470">
        <f t="shared" si="4"/>
        <v>0</v>
      </c>
    </row>
    <row r="66" spans="1:22" s="392" customFormat="1" ht="33" customHeight="1">
      <c r="A66" s="443" t="s">
        <v>489</v>
      </c>
      <c r="B66" s="449" t="s">
        <v>485</v>
      </c>
      <c r="C66" s="438">
        <f t="shared" si="1"/>
        <v>398412</v>
      </c>
      <c r="D66" s="442">
        <v>103124</v>
      </c>
      <c r="E66" s="442">
        <v>295288</v>
      </c>
      <c r="F66" s="442">
        <v>12700</v>
      </c>
      <c r="G66" s="442">
        <v>0</v>
      </c>
      <c r="H66" s="441">
        <f t="shared" si="21"/>
        <v>385712</v>
      </c>
      <c r="I66" s="441">
        <f t="shared" si="22"/>
        <v>265338</v>
      </c>
      <c r="J66" s="442">
        <v>179644</v>
      </c>
      <c r="K66" s="442">
        <v>5000</v>
      </c>
      <c r="L66" s="442">
        <v>0</v>
      </c>
      <c r="M66" s="442">
        <v>80694</v>
      </c>
      <c r="N66" s="442">
        <v>0</v>
      </c>
      <c r="O66" s="442">
        <v>0</v>
      </c>
      <c r="P66" s="463">
        <v>0</v>
      </c>
      <c r="Q66" s="442">
        <v>0</v>
      </c>
      <c r="R66" s="445">
        <v>120374</v>
      </c>
      <c r="S66" s="438">
        <v>201068</v>
      </c>
      <c r="T66" s="453">
        <f t="shared" si="3"/>
        <v>0.6958822332270538</v>
      </c>
      <c r="U66" s="392">
        <v>103124</v>
      </c>
      <c r="V66" s="470">
        <f t="shared" si="4"/>
        <v>0</v>
      </c>
    </row>
    <row r="67" spans="1:22" s="392" customFormat="1" ht="33" customHeight="1">
      <c r="A67" s="443" t="s">
        <v>491</v>
      </c>
      <c r="B67" s="449" t="s">
        <v>492</v>
      </c>
      <c r="C67" s="438">
        <f t="shared" si="1"/>
        <v>238665</v>
      </c>
      <c r="D67" s="442">
        <v>33266</v>
      </c>
      <c r="E67" s="442">
        <v>205399</v>
      </c>
      <c r="F67" s="442">
        <v>0</v>
      </c>
      <c r="G67" s="442">
        <v>0</v>
      </c>
      <c r="H67" s="441">
        <f>I67+R67</f>
        <v>238665</v>
      </c>
      <c r="I67" s="441">
        <f>SUM(J67:Q67)</f>
        <v>181399</v>
      </c>
      <c r="J67" s="442">
        <v>110538</v>
      </c>
      <c r="K67" s="442">
        <v>0</v>
      </c>
      <c r="L67" s="442">
        <v>0</v>
      </c>
      <c r="M67" s="442">
        <v>70861</v>
      </c>
      <c r="N67" s="442">
        <v>0</v>
      </c>
      <c r="O67" s="442">
        <v>0</v>
      </c>
      <c r="P67" s="463">
        <v>0</v>
      </c>
      <c r="Q67" s="442">
        <v>0</v>
      </c>
      <c r="R67" s="445">
        <v>57266</v>
      </c>
      <c r="S67" s="438">
        <v>128127</v>
      </c>
      <c r="T67" s="453">
        <f t="shared" si="3"/>
        <v>0.6093638884448095</v>
      </c>
      <c r="U67" s="392">
        <v>33266</v>
      </c>
      <c r="V67" s="470">
        <f t="shared" si="4"/>
        <v>0</v>
      </c>
    </row>
    <row r="68" spans="1:22" s="392" customFormat="1" ht="33" customHeight="1">
      <c r="A68" s="446" t="s">
        <v>86</v>
      </c>
      <c r="B68" s="480" t="s">
        <v>493</v>
      </c>
      <c r="C68" s="438">
        <f t="shared" si="1"/>
        <v>287139</v>
      </c>
      <c r="D68" s="441">
        <f>SUM(D69:D70)</f>
        <v>156199</v>
      </c>
      <c r="E68" s="441">
        <f aca="true" t="shared" si="26" ref="E68:R68">SUM(E69:E70)</f>
        <v>130940</v>
      </c>
      <c r="F68" s="441">
        <f t="shared" si="26"/>
        <v>0</v>
      </c>
      <c r="G68" s="441">
        <f t="shared" si="26"/>
        <v>0</v>
      </c>
      <c r="H68" s="441">
        <f>I68+R68</f>
        <v>287139</v>
      </c>
      <c r="I68" s="441">
        <f>SUM(J68:Q68)</f>
        <v>206665</v>
      </c>
      <c r="J68" s="441">
        <f t="shared" si="26"/>
        <v>134722</v>
      </c>
      <c r="K68" s="441">
        <f t="shared" si="26"/>
        <v>8143</v>
      </c>
      <c r="L68" s="441">
        <f t="shared" si="26"/>
        <v>0</v>
      </c>
      <c r="M68" s="441">
        <f t="shared" si="26"/>
        <v>63800</v>
      </c>
      <c r="N68" s="441">
        <f t="shared" si="26"/>
        <v>0</v>
      </c>
      <c r="O68" s="441">
        <f t="shared" si="26"/>
        <v>0</v>
      </c>
      <c r="P68" s="441">
        <f t="shared" si="26"/>
        <v>0</v>
      </c>
      <c r="Q68" s="441">
        <f t="shared" si="26"/>
        <v>0</v>
      </c>
      <c r="R68" s="441">
        <f t="shared" si="26"/>
        <v>80474</v>
      </c>
      <c r="S68" s="438">
        <f>M68+N68+O68+P68+Q68+R68</f>
        <v>144274</v>
      </c>
      <c r="T68" s="453">
        <f t="shared" si="3"/>
        <v>0.6912878329663948</v>
      </c>
      <c r="U68" s="392">
        <v>156199</v>
      </c>
      <c r="V68" s="470">
        <f t="shared" si="4"/>
        <v>0</v>
      </c>
    </row>
    <row r="69" spans="1:22" s="392" customFormat="1" ht="33" customHeight="1">
      <c r="A69" s="443" t="s">
        <v>494</v>
      </c>
      <c r="B69" s="449" t="s">
        <v>495</v>
      </c>
      <c r="C69" s="438">
        <f t="shared" si="1"/>
        <v>82958</v>
      </c>
      <c r="D69" s="442">
        <v>59643</v>
      </c>
      <c r="E69" s="442">
        <v>23315</v>
      </c>
      <c r="F69" s="442">
        <v>0</v>
      </c>
      <c r="G69" s="442">
        <v>0</v>
      </c>
      <c r="H69" s="441">
        <f>I69+R69</f>
        <v>82958</v>
      </c>
      <c r="I69" s="441">
        <f>SUM(J69:Q69)</f>
        <v>74758</v>
      </c>
      <c r="J69" s="442">
        <v>23715</v>
      </c>
      <c r="K69" s="442">
        <v>1043</v>
      </c>
      <c r="L69" s="442">
        <v>0</v>
      </c>
      <c r="M69" s="442">
        <v>50000</v>
      </c>
      <c r="N69" s="442">
        <v>0</v>
      </c>
      <c r="O69" s="442">
        <v>0</v>
      </c>
      <c r="P69" s="463">
        <v>0</v>
      </c>
      <c r="Q69" s="442">
        <v>0</v>
      </c>
      <c r="R69" s="445">
        <v>8200</v>
      </c>
      <c r="S69" s="438">
        <v>58200</v>
      </c>
      <c r="T69" s="453">
        <f t="shared" si="3"/>
        <v>0.33117525883517485</v>
      </c>
      <c r="U69" s="392">
        <v>59643</v>
      </c>
      <c r="V69" s="470">
        <f t="shared" si="4"/>
        <v>0</v>
      </c>
    </row>
    <row r="70" spans="1:22" s="392" customFormat="1" ht="33" customHeight="1">
      <c r="A70" s="443" t="s">
        <v>496</v>
      </c>
      <c r="B70" s="449" t="s">
        <v>497</v>
      </c>
      <c r="C70" s="438">
        <f t="shared" si="1"/>
        <v>204181</v>
      </c>
      <c r="D70" s="442">
        <v>96556</v>
      </c>
      <c r="E70" s="442">
        <v>107625</v>
      </c>
      <c r="F70" s="442">
        <v>0</v>
      </c>
      <c r="G70" s="442">
        <v>0</v>
      </c>
      <c r="H70" s="441">
        <f>I70+R70</f>
        <v>204181</v>
      </c>
      <c r="I70" s="441">
        <f>SUM(J70:Q70)</f>
        <v>131907</v>
      </c>
      <c r="J70" s="442">
        <v>111007</v>
      </c>
      <c r="K70" s="442">
        <v>7100</v>
      </c>
      <c r="L70" s="442">
        <v>0</v>
      </c>
      <c r="M70" s="442">
        <v>13800</v>
      </c>
      <c r="N70" s="442">
        <v>0</v>
      </c>
      <c r="O70" s="442">
        <v>0</v>
      </c>
      <c r="P70" s="463">
        <v>0</v>
      </c>
      <c r="Q70" s="442">
        <v>0</v>
      </c>
      <c r="R70" s="445">
        <v>72274</v>
      </c>
      <c r="S70" s="438">
        <v>86074</v>
      </c>
      <c r="T70" s="453">
        <f t="shared" si="3"/>
        <v>0.8953808364984421</v>
      </c>
      <c r="U70" s="392">
        <v>96556</v>
      </c>
      <c r="V70" s="470">
        <f t="shared" si="4"/>
        <v>0</v>
      </c>
    </row>
    <row r="71" spans="1:20" s="403" customFormat="1" ht="36" customHeight="1">
      <c r="A71" s="462"/>
      <c r="B71" s="462"/>
      <c r="C71" s="462"/>
      <c r="D71" s="462"/>
      <c r="E71" s="462"/>
      <c r="F71" s="452"/>
      <c r="G71" s="401"/>
      <c r="H71" s="401"/>
      <c r="I71" s="401"/>
      <c r="J71" s="401"/>
      <c r="K71" s="401"/>
      <c r="L71" s="401"/>
      <c r="M71" s="817" t="str">
        <f>'Thong tin'!B8</f>
        <v>Cao Bằng, ngày  04 tháng 6 năm 2018</v>
      </c>
      <c r="N71" s="817"/>
      <c r="O71" s="817"/>
      <c r="P71" s="817"/>
      <c r="Q71" s="817"/>
      <c r="R71" s="817"/>
      <c r="T71" s="459"/>
    </row>
    <row r="72" spans="1:20" s="403" customFormat="1" ht="24" customHeight="1">
      <c r="A72" s="474"/>
      <c r="B72" s="474"/>
      <c r="C72" s="474"/>
      <c r="D72" s="474"/>
      <c r="E72" s="474"/>
      <c r="F72" s="452"/>
      <c r="G72" s="401"/>
      <c r="H72" s="401"/>
      <c r="I72" s="401"/>
      <c r="J72" s="401"/>
      <c r="K72" s="401"/>
      <c r="L72" s="401"/>
      <c r="M72" s="800" t="s">
        <v>519</v>
      </c>
      <c r="N72" s="800"/>
      <c r="O72" s="800"/>
      <c r="P72" s="800"/>
      <c r="Q72" s="800"/>
      <c r="R72" s="800"/>
      <c r="T72" s="459"/>
    </row>
    <row r="73" spans="1:20" s="418" customFormat="1" ht="22.5" customHeight="1">
      <c r="A73" s="405"/>
      <c r="B73" s="799" t="s">
        <v>4</v>
      </c>
      <c r="C73" s="799"/>
      <c r="D73" s="799"/>
      <c r="E73" s="799"/>
      <c r="F73" s="799"/>
      <c r="G73" s="398"/>
      <c r="H73" s="398"/>
      <c r="I73" s="398"/>
      <c r="J73" s="398"/>
      <c r="K73" s="398"/>
      <c r="L73" s="398"/>
      <c r="M73" s="800" t="str">
        <f>'Thong tin'!B7</f>
        <v>PHÓ CỤC TRƯỞNG</v>
      </c>
      <c r="N73" s="800"/>
      <c r="O73" s="800"/>
      <c r="P73" s="800"/>
      <c r="Q73" s="800"/>
      <c r="R73" s="800"/>
      <c r="T73" s="460"/>
    </row>
    <row r="74" spans="1:22" ht="20.25" customHeight="1">
      <c r="A74" s="396"/>
      <c r="B74" s="805"/>
      <c r="C74" s="805"/>
      <c r="D74" s="805"/>
      <c r="E74" s="397"/>
      <c r="F74" s="397"/>
      <c r="G74" s="397"/>
      <c r="H74" s="397"/>
      <c r="I74" s="397"/>
      <c r="J74" s="397"/>
      <c r="K74" s="397"/>
      <c r="L74" s="397"/>
      <c r="M74" s="794"/>
      <c r="N74" s="794"/>
      <c r="O74" s="794"/>
      <c r="P74" s="794"/>
      <c r="Q74" s="794"/>
      <c r="R74" s="794"/>
      <c r="T74" s="395"/>
      <c r="V74" s="387"/>
    </row>
    <row r="75" spans="1:22" ht="20.25" customHeight="1">
      <c r="A75" s="396"/>
      <c r="B75" s="396"/>
      <c r="C75" s="396"/>
      <c r="D75" s="397"/>
      <c r="E75" s="397"/>
      <c r="F75" s="397"/>
      <c r="G75" s="397"/>
      <c r="H75" s="397"/>
      <c r="I75" s="397"/>
      <c r="J75" s="473"/>
      <c r="K75" s="397"/>
      <c r="L75" s="397"/>
      <c r="M75" s="397"/>
      <c r="N75" s="397"/>
      <c r="O75" s="397"/>
      <c r="P75" s="466"/>
      <c r="Q75" s="396"/>
      <c r="R75" s="456"/>
      <c r="T75" s="395"/>
      <c r="V75" s="387"/>
    </row>
    <row r="76" spans="1:22" ht="20.25" customHeight="1">
      <c r="A76" s="395"/>
      <c r="B76" s="809"/>
      <c r="C76" s="809"/>
      <c r="D76" s="809"/>
      <c r="E76" s="419"/>
      <c r="F76" s="419"/>
      <c r="G76" s="419"/>
      <c r="H76" s="419"/>
      <c r="I76" s="419"/>
      <c r="J76" s="419"/>
      <c r="K76" s="419"/>
      <c r="L76" s="419"/>
      <c r="M76" s="419"/>
      <c r="N76" s="419"/>
      <c r="O76" s="808"/>
      <c r="P76" s="809"/>
      <c r="Q76" s="809"/>
      <c r="R76" s="456"/>
      <c r="T76" s="395"/>
      <c r="V76" s="387"/>
    </row>
    <row r="77" spans="1:22" ht="20.25" customHeight="1">
      <c r="A77" s="420"/>
      <c r="B77" s="402"/>
      <c r="C77" s="402"/>
      <c r="D77" s="421"/>
      <c r="E77" s="421"/>
      <c r="F77" s="421"/>
      <c r="G77" s="421"/>
      <c r="H77" s="421"/>
      <c r="I77" s="421"/>
      <c r="J77" s="421"/>
      <c r="K77" s="421"/>
      <c r="L77" s="421"/>
      <c r="M77" s="421"/>
      <c r="N77" s="421"/>
      <c r="O77" s="421"/>
      <c r="P77" s="467"/>
      <c r="Q77" s="402"/>
      <c r="R77" s="456"/>
      <c r="T77" s="395"/>
      <c r="V77" s="387"/>
    </row>
    <row r="78" spans="1:22" ht="20.25" customHeight="1">
      <c r="A78" s="395"/>
      <c r="B78" s="394"/>
      <c r="C78" s="394"/>
      <c r="D78" s="394"/>
      <c r="E78" s="394"/>
      <c r="F78" s="394"/>
      <c r="G78" s="394"/>
      <c r="H78" s="394"/>
      <c r="I78" s="394"/>
      <c r="J78" s="394"/>
      <c r="K78" s="394"/>
      <c r="L78" s="394"/>
      <c r="M78" s="394"/>
      <c r="N78" s="394"/>
      <c r="O78" s="419"/>
      <c r="P78" s="468"/>
      <c r="Q78" s="395"/>
      <c r="R78" s="456"/>
      <c r="T78" s="395"/>
      <c r="V78" s="387"/>
    </row>
    <row r="79" spans="1:22" ht="20.25" customHeight="1">
      <c r="A79" s="422"/>
      <c r="B79" s="422"/>
      <c r="C79" s="422"/>
      <c r="D79" s="422"/>
      <c r="E79" s="422"/>
      <c r="F79" s="422"/>
      <c r="G79" s="422"/>
      <c r="H79" s="422"/>
      <c r="I79" s="422"/>
      <c r="J79" s="422"/>
      <c r="K79" s="422"/>
      <c r="L79" s="422"/>
      <c r="M79" s="422"/>
      <c r="N79" s="422"/>
      <c r="O79" s="422"/>
      <c r="P79" s="468"/>
      <c r="Q79" s="395"/>
      <c r="R79" s="456"/>
      <c r="T79" s="395"/>
      <c r="V79" s="387"/>
    </row>
    <row r="80" spans="1:22" ht="18.75">
      <c r="A80" s="395"/>
      <c r="B80" s="804" t="str">
        <f>'Thong tin'!B5</f>
        <v>Đinh Ba Duy</v>
      </c>
      <c r="C80" s="804"/>
      <c r="D80" s="804"/>
      <c r="E80" s="804"/>
      <c r="F80" s="804"/>
      <c r="G80" s="402"/>
      <c r="H80" s="402"/>
      <c r="I80" s="402"/>
      <c r="J80" s="402"/>
      <c r="K80" s="402"/>
      <c r="L80" s="402"/>
      <c r="M80" s="804" t="str">
        <f>'Thong tin'!B6</f>
        <v>Nông Tiến Dũng</v>
      </c>
      <c r="N80" s="804"/>
      <c r="O80" s="804"/>
      <c r="P80" s="804"/>
      <c r="Q80" s="804"/>
      <c r="R80" s="804"/>
      <c r="T80" s="395"/>
      <c r="V80" s="387"/>
    </row>
    <row r="81" spans="2:22" ht="18.75">
      <c r="B81" s="806"/>
      <c r="C81" s="806"/>
      <c r="D81" s="806"/>
      <c r="E81" s="806"/>
      <c r="F81" s="392"/>
      <c r="G81" s="392"/>
      <c r="H81" s="392"/>
      <c r="I81" s="392"/>
      <c r="J81" s="392"/>
      <c r="K81" s="392"/>
      <c r="L81" s="392"/>
      <c r="M81" s="392"/>
      <c r="N81" s="806"/>
      <c r="O81" s="806"/>
      <c r="P81" s="806"/>
      <c r="Q81" s="806"/>
      <c r="R81" s="807"/>
      <c r="T81" s="395"/>
      <c r="V81" s="387"/>
    </row>
  </sheetData>
  <sheetProtection formatCells="0" formatColumns="0" formatRows="0"/>
  <mergeCells count="38">
    <mergeCell ref="I8:I9"/>
    <mergeCell ref="J8:Q8"/>
    <mergeCell ref="H7:H9"/>
    <mergeCell ref="A10:B10"/>
    <mergeCell ref="C7:C9"/>
    <mergeCell ref="B73:F73"/>
    <mergeCell ref="A11:B11"/>
    <mergeCell ref="M73:R73"/>
    <mergeCell ref="M71:R71"/>
    <mergeCell ref="M72:R72"/>
    <mergeCell ref="C6:E6"/>
    <mergeCell ref="A3:D3"/>
    <mergeCell ref="A6:B9"/>
    <mergeCell ref="Q5:T5"/>
    <mergeCell ref="D7:E7"/>
    <mergeCell ref="E1:P1"/>
    <mergeCell ref="E2:P2"/>
    <mergeCell ref="E3:P3"/>
    <mergeCell ref="F6:F9"/>
    <mergeCell ref="G6:G9"/>
    <mergeCell ref="T6:T9"/>
    <mergeCell ref="I7:Q7"/>
    <mergeCell ref="S6:S9"/>
    <mergeCell ref="E8:E9"/>
    <mergeCell ref="R7:R9"/>
    <mergeCell ref="A2:D2"/>
    <mergeCell ref="D8:D9"/>
    <mergeCell ref="H6:R6"/>
    <mergeCell ref="Q2:T2"/>
    <mergeCell ref="Q4:T4"/>
    <mergeCell ref="M74:R74"/>
    <mergeCell ref="B74:D74"/>
    <mergeCell ref="B81:E81"/>
    <mergeCell ref="N81:R81"/>
    <mergeCell ref="M80:R80"/>
    <mergeCell ref="O76:Q76"/>
    <mergeCell ref="B76:D76"/>
    <mergeCell ref="B80:F80"/>
  </mergeCells>
  <printOptions/>
  <pageMargins left="0.24" right="0" top="0" bottom="0" header="0.511811023622047" footer="0.275590551181102"/>
  <pageSetup horizontalDpi="600" verticalDpi="600" orientation="landscape" paperSize="9" scale="75"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528" t="s">
        <v>29</v>
      </c>
      <c r="B1" s="528"/>
      <c r="C1" s="528"/>
      <c r="D1" s="528"/>
      <c r="E1" s="534" t="s">
        <v>372</v>
      </c>
      <c r="F1" s="534"/>
      <c r="G1" s="534"/>
      <c r="H1" s="534"/>
      <c r="I1" s="534"/>
      <c r="J1" s="534"/>
      <c r="K1" s="534"/>
      <c r="L1" s="31" t="s">
        <v>348</v>
      </c>
      <c r="M1" s="31"/>
      <c r="N1" s="31"/>
      <c r="O1" s="32"/>
      <c r="P1" s="32"/>
    </row>
    <row r="2" spans="1:16" ht="15.75" customHeight="1">
      <c r="A2" s="524" t="s">
        <v>243</v>
      </c>
      <c r="B2" s="524"/>
      <c r="C2" s="524"/>
      <c r="D2" s="524"/>
      <c r="E2" s="534"/>
      <c r="F2" s="534"/>
      <c r="G2" s="534"/>
      <c r="H2" s="534"/>
      <c r="I2" s="534"/>
      <c r="J2" s="534"/>
      <c r="K2" s="534"/>
      <c r="L2" s="527" t="s">
        <v>251</v>
      </c>
      <c r="M2" s="527"/>
      <c r="N2" s="527"/>
      <c r="O2" s="35"/>
      <c r="P2" s="32"/>
    </row>
    <row r="3" spans="1:16" ht="18" customHeight="1">
      <c r="A3" s="524" t="s">
        <v>244</v>
      </c>
      <c r="B3" s="524"/>
      <c r="C3" s="524"/>
      <c r="D3" s="524"/>
      <c r="E3" s="526" t="s">
        <v>368</v>
      </c>
      <c r="F3" s="526"/>
      <c r="G3" s="526"/>
      <c r="H3" s="526"/>
      <c r="I3" s="526"/>
      <c r="J3" s="526"/>
      <c r="K3" s="36"/>
      <c r="L3" s="535" t="s">
        <v>367</v>
      </c>
      <c r="M3" s="535"/>
      <c r="N3" s="535"/>
      <c r="O3" s="32"/>
      <c r="P3" s="32"/>
    </row>
    <row r="4" spans="1:16" ht="21" customHeight="1">
      <c r="A4" s="525" t="s">
        <v>254</v>
      </c>
      <c r="B4" s="525"/>
      <c r="C4" s="525"/>
      <c r="D4" s="525"/>
      <c r="E4" s="39"/>
      <c r="F4" s="40"/>
      <c r="G4" s="41"/>
      <c r="H4" s="41"/>
      <c r="I4" s="41"/>
      <c r="J4" s="41"/>
      <c r="K4" s="32"/>
      <c r="L4" s="527" t="s">
        <v>250</v>
      </c>
      <c r="M4" s="527"/>
      <c r="N4" s="527"/>
      <c r="O4" s="35"/>
      <c r="P4" s="32"/>
    </row>
    <row r="5" spans="1:16" ht="18" customHeight="1">
      <c r="A5" s="41"/>
      <c r="B5" s="32"/>
      <c r="C5" s="42"/>
      <c r="D5" s="544"/>
      <c r="E5" s="544"/>
      <c r="F5" s="544"/>
      <c r="G5" s="544"/>
      <c r="H5" s="544"/>
      <c r="I5" s="544"/>
      <c r="J5" s="544"/>
      <c r="K5" s="544"/>
      <c r="L5" s="43" t="s">
        <v>255</v>
      </c>
      <c r="M5" s="43"/>
      <c r="N5" s="43"/>
      <c r="O5" s="32"/>
      <c r="P5" s="32"/>
    </row>
    <row r="6" spans="1:18" ht="33" customHeight="1">
      <c r="A6" s="530" t="s">
        <v>57</v>
      </c>
      <c r="B6" s="531"/>
      <c r="C6" s="545" t="s">
        <v>256</v>
      </c>
      <c r="D6" s="545"/>
      <c r="E6" s="545"/>
      <c r="F6" s="545"/>
      <c r="G6" s="511" t="s">
        <v>7</v>
      </c>
      <c r="H6" s="512"/>
      <c r="I6" s="512"/>
      <c r="J6" s="512"/>
      <c r="K6" s="512"/>
      <c r="L6" s="512"/>
      <c r="M6" s="512"/>
      <c r="N6" s="513"/>
      <c r="O6" s="536" t="s">
        <v>257</v>
      </c>
      <c r="P6" s="537"/>
      <c r="Q6" s="537"/>
      <c r="R6" s="538"/>
    </row>
    <row r="7" spans="1:18" ht="29.25" customHeight="1">
      <c r="A7" s="532"/>
      <c r="B7" s="533"/>
      <c r="C7" s="545"/>
      <c r="D7" s="545"/>
      <c r="E7" s="545"/>
      <c r="F7" s="545"/>
      <c r="G7" s="511" t="s">
        <v>258</v>
      </c>
      <c r="H7" s="512"/>
      <c r="I7" s="512"/>
      <c r="J7" s="513"/>
      <c r="K7" s="511" t="s">
        <v>92</v>
      </c>
      <c r="L7" s="512"/>
      <c r="M7" s="512"/>
      <c r="N7" s="513"/>
      <c r="O7" s="45" t="s">
        <v>259</v>
      </c>
      <c r="P7" s="45" t="s">
        <v>260</v>
      </c>
      <c r="Q7" s="539" t="s">
        <v>261</v>
      </c>
      <c r="R7" s="539" t="s">
        <v>262</v>
      </c>
    </row>
    <row r="8" spans="1:18" ht="26.25" customHeight="1">
      <c r="A8" s="532"/>
      <c r="B8" s="533"/>
      <c r="C8" s="514" t="s">
        <v>89</v>
      </c>
      <c r="D8" s="523"/>
      <c r="E8" s="514" t="s">
        <v>88</v>
      </c>
      <c r="F8" s="523"/>
      <c r="G8" s="514" t="s">
        <v>90</v>
      </c>
      <c r="H8" s="515"/>
      <c r="I8" s="514" t="s">
        <v>91</v>
      </c>
      <c r="J8" s="515"/>
      <c r="K8" s="514" t="s">
        <v>93</v>
      </c>
      <c r="L8" s="515"/>
      <c r="M8" s="514" t="s">
        <v>94</v>
      </c>
      <c r="N8" s="515"/>
      <c r="O8" s="541" t="s">
        <v>263</v>
      </c>
      <c r="P8" s="542" t="s">
        <v>264</v>
      </c>
      <c r="Q8" s="539"/>
      <c r="R8" s="539"/>
    </row>
    <row r="9" spans="1:18" ht="30.75" customHeight="1">
      <c r="A9" s="532"/>
      <c r="B9" s="533"/>
      <c r="C9" s="46" t="s">
        <v>3</v>
      </c>
      <c r="D9" s="44" t="s">
        <v>9</v>
      </c>
      <c r="E9" s="44" t="s">
        <v>3</v>
      </c>
      <c r="F9" s="44" t="s">
        <v>9</v>
      </c>
      <c r="G9" s="47" t="s">
        <v>3</v>
      </c>
      <c r="H9" s="47" t="s">
        <v>9</v>
      </c>
      <c r="I9" s="47" t="s">
        <v>3</v>
      </c>
      <c r="J9" s="47" t="s">
        <v>9</v>
      </c>
      <c r="K9" s="47" t="s">
        <v>3</v>
      </c>
      <c r="L9" s="47" t="s">
        <v>9</v>
      </c>
      <c r="M9" s="47" t="s">
        <v>3</v>
      </c>
      <c r="N9" s="47" t="s">
        <v>9</v>
      </c>
      <c r="O9" s="541"/>
      <c r="P9" s="543"/>
      <c r="Q9" s="540"/>
      <c r="R9" s="540"/>
    </row>
    <row r="10" spans="1:18" s="52" customFormat="1" ht="18" customHeight="1">
      <c r="A10" s="529" t="s">
        <v>6</v>
      </c>
      <c r="B10" s="529"/>
      <c r="C10" s="48">
        <v>1</v>
      </c>
      <c r="D10" s="48">
        <v>2</v>
      </c>
      <c r="E10" s="48">
        <v>3</v>
      </c>
      <c r="F10" s="48">
        <v>4</v>
      </c>
      <c r="G10" s="48">
        <v>5</v>
      </c>
      <c r="H10" s="48">
        <v>6</v>
      </c>
      <c r="I10" s="48">
        <v>7</v>
      </c>
      <c r="J10" s="48">
        <v>8</v>
      </c>
      <c r="K10" s="48">
        <v>9</v>
      </c>
      <c r="L10" s="48">
        <v>10</v>
      </c>
      <c r="M10" s="48">
        <v>11</v>
      </c>
      <c r="N10" s="48">
        <v>12</v>
      </c>
      <c r="O10" s="49" t="s">
        <v>86</v>
      </c>
      <c r="P10" s="49" t="s">
        <v>87</v>
      </c>
      <c r="Q10" s="50"/>
      <c r="R10" s="51"/>
    </row>
    <row r="11" spans="1:18" s="52" customFormat="1" ht="18" customHeight="1" hidden="1">
      <c r="A11" s="547" t="s">
        <v>265</v>
      </c>
      <c r="B11" s="548"/>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549" t="s">
        <v>369</v>
      </c>
      <c r="B12" s="550"/>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517" t="s">
        <v>31</v>
      </c>
      <c r="B13" s="518"/>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266</v>
      </c>
    </row>
    <row r="14" spans="1:37" s="52" customFormat="1" ht="18" customHeight="1">
      <c r="A14" s="59" t="s">
        <v>0</v>
      </c>
      <c r="B14" s="60" t="s">
        <v>80</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17</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43</v>
      </c>
      <c r="B16" s="67" t="s">
        <v>267</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44</v>
      </c>
      <c r="B17" s="68" t="s">
        <v>268</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269</v>
      </c>
    </row>
    <row r="18" spans="1:18" s="70" customFormat="1" ht="18" customHeight="1">
      <c r="A18" s="66" t="s">
        <v>49</v>
      </c>
      <c r="B18" s="67" t="s">
        <v>270</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58</v>
      </c>
      <c r="B19" s="67" t="s">
        <v>271</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59</v>
      </c>
      <c r="B20" s="71" t="s">
        <v>272</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60</v>
      </c>
      <c r="B21" s="67" t="s">
        <v>273</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274</v>
      </c>
      <c r="AK21" s="52" t="s">
        <v>275</v>
      </c>
      <c r="AL21" s="52" t="s">
        <v>276</v>
      </c>
      <c r="AM21" s="63" t="s">
        <v>277</v>
      </c>
    </row>
    <row r="22" spans="1:39" s="52" customFormat="1" ht="18" customHeight="1">
      <c r="A22" s="66" t="s">
        <v>61</v>
      </c>
      <c r="B22" s="67" t="s">
        <v>278</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279</v>
      </c>
    </row>
    <row r="23" spans="1:18" s="52" customFormat="1" ht="18" customHeight="1">
      <c r="A23" s="66" t="s">
        <v>62</v>
      </c>
      <c r="B23" s="67" t="s">
        <v>280</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63</v>
      </c>
      <c r="B24" s="67" t="s">
        <v>281</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274</v>
      </c>
    </row>
    <row r="25" spans="1:36" s="52" customFormat="1" ht="18" customHeight="1">
      <c r="A25" s="66" t="s">
        <v>83</v>
      </c>
      <c r="B25" s="67" t="s">
        <v>282</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283</v>
      </c>
    </row>
    <row r="26" spans="1:44" s="52" customFormat="1" ht="18" customHeight="1">
      <c r="A26" s="66" t="s">
        <v>84</v>
      </c>
      <c r="B26" s="67" t="s">
        <v>284</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546" t="s">
        <v>370</v>
      </c>
      <c r="C28" s="546"/>
      <c r="D28" s="546"/>
      <c r="E28" s="546"/>
      <c r="F28" s="75"/>
      <c r="G28" s="76"/>
      <c r="H28" s="76"/>
      <c r="I28" s="76"/>
      <c r="J28" s="546" t="s">
        <v>371</v>
      </c>
      <c r="K28" s="546"/>
      <c r="L28" s="546"/>
      <c r="M28" s="546"/>
      <c r="N28" s="546"/>
      <c r="O28" s="77"/>
      <c r="P28" s="77"/>
      <c r="AG28" s="78" t="s">
        <v>286</v>
      </c>
      <c r="AI28" s="79">
        <f>82/88</f>
        <v>0.9318181818181818</v>
      </c>
    </row>
    <row r="29" spans="1:16" s="85" customFormat="1" ht="19.5" customHeight="1">
      <c r="A29" s="80"/>
      <c r="B29" s="510" t="s">
        <v>35</v>
      </c>
      <c r="C29" s="510"/>
      <c r="D29" s="510"/>
      <c r="E29" s="510"/>
      <c r="F29" s="82"/>
      <c r="G29" s="83"/>
      <c r="H29" s="83"/>
      <c r="I29" s="83"/>
      <c r="J29" s="510" t="s">
        <v>287</v>
      </c>
      <c r="K29" s="510"/>
      <c r="L29" s="510"/>
      <c r="M29" s="510"/>
      <c r="N29" s="510"/>
      <c r="O29" s="84"/>
      <c r="P29" s="84"/>
    </row>
    <row r="30" spans="1:16" s="85" customFormat="1" ht="19.5" customHeight="1">
      <c r="A30" s="80"/>
      <c r="B30" s="509"/>
      <c r="C30" s="509"/>
      <c r="D30" s="509"/>
      <c r="E30" s="82"/>
      <c r="F30" s="82"/>
      <c r="G30" s="83"/>
      <c r="H30" s="83"/>
      <c r="I30" s="83"/>
      <c r="J30" s="516"/>
      <c r="K30" s="516"/>
      <c r="L30" s="516"/>
      <c r="M30" s="516"/>
      <c r="N30" s="516"/>
      <c r="O30" s="84"/>
      <c r="P30" s="84"/>
    </row>
    <row r="31" spans="1:16" s="85" customFormat="1" ht="8.25" customHeight="1">
      <c r="A31" s="80"/>
      <c r="B31" s="86"/>
      <c r="C31" s="86" t="s">
        <v>85</v>
      </c>
      <c r="D31" s="86"/>
      <c r="E31" s="87"/>
      <c r="F31" s="87"/>
      <c r="G31" s="88"/>
      <c r="H31" s="88"/>
      <c r="I31" s="88"/>
      <c r="J31" s="86"/>
      <c r="K31" s="86"/>
      <c r="L31" s="86"/>
      <c r="M31" s="86"/>
      <c r="N31" s="86"/>
      <c r="O31" s="84"/>
      <c r="P31" s="84"/>
    </row>
    <row r="32" spans="1:16" s="85" customFormat="1" ht="9" customHeight="1">
      <c r="A32" s="80"/>
      <c r="B32" s="520" t="s">
        <v>288</v>
      </c>
      <c r="C32" s="520"/>
      <c r="D32" s="520"/>
      <c r="E32" s="520"/>
      <c r="F32" s="87"/>
      <c r="G32" s="88"/>
      <c r="H32" s="88"/>
      <c r="I32" s="88"/>
      <c r="J32" s="519" t="s">
        <v>288</v>
      </c>
      <c r="K32" s="519"/>
      <c r="L32" s="519"/>
      <c r="M32" s="519"/>
      <c r="N32" s="519"/>
      <c r="O32" s="84"/>
      <c r="P32" s="84"/>
    </row>
    <row r="33" spans="1:16" s="85" customFormat="1" ht="19.5" customHeight="1">
      <c r="A33" s="80"/>
      <c r="B33" s="510" t="s">
        <v>289</v>
      </c>
      <c r="C33" s="510"/>
      <c r="D33" s="510"/>
      <c r="E33" s="510"/>
      <c r="F33" s="82"/>
      <c r="G33" s="83"/>
      <c r="H33" s="83"/>
      <c r="I33" s="83"/>
      <c r="J33" s="81"/>
      <c r="K33" s="510" t="s">
        <v>289</v>
      </c>
      <c r="L33" s="510"/>
      <c r="M33" s="510"/>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75" hidden="1">
      <c r="B35" s="89"/>
      <c r="C35" s="90"/>
      <c r="D35" s="90"/>
      <c r="E35" s="90"/>
      <c r="F35" s="90"/>
      <c r="G35" s="91"/>
      <c r="H35" s="91"/>
      <c r="I35" s="91"/>
      <c r="J35" s="91"/>
      <c r="K35" s="91"/>
      <c r="L35" s="91"/>
      <c r="M35" s="91"/>
      <c r="N35" s="89"/>
    </row>
    <row r="36" spans="2:19" ht="19.5" customHeight="1">
      <c r="B36" s="521" t="s">
        <v>246</v>
      </c>
      <c r="C36" s="521"/>
      <c r="D36" s="521"/>
      <c r="E36" s="521"/>
      <c r="F36" s="91"/>
      <c r="G36" s="91"/>
      <c r="H36" s="91"/>
      <c r="I36" s="91"/>
      <c r="J36" s="522" t="s">
        <v>247</v>
      </c>
      <c r="K36" s="522"/>
      <c r="L36" s="522"/>
      <c r="M36" s="522"/>
      <c r="N36" s="522"/>
      <c r="O36" s="94"/>
      <c r="P36" s="94"/>
      <c r="Q36" s="95"/>
      <c r="R36" s="95"/>
      <c r="S36" s="95"/>
    </row>
    <row r="37" spans="2:14" ht="18.75">
      <c r="B37" s="96"/>
      <c r="C37" s="90"/>
      <c r="D37" s="90"/>
      <c r="E37" s="90"/>
      <c r="F37" s="90"/>
      <c r="G37" s="89"/>
      <c r="H37" s="89"/>
      <c r="I37" s="89"/>
      <c r="J37" s="89"/>
      <c r="K37" s="89"/>
      <c r="L37" s="89"/>
      <c r="M37" s="89"/>
      <c r="N37" s="89"/>
    </row>
    <row r="38" spans="2:11" ht="15.75">
      <c r="B38" s="42"/>
      <c r="C38" s="42"/>
      <c r="D38" s="42"/>
      <c r="E38" s="42"/>
      <c r="F38" s="42"/>
      <c r="G38" s="97"/>
      <c r="H38" s="97"/>
      <c r="I38" s="97"/>
      <c r="J38" s="97"/>
      <c r="K38" s="42"/>
    </row>
    <row r="39" spans="2:11" ht="15.75">
      <c r="B39" s="42"/>
      <c r="C39" s="42"/>
      <c r="D39" s="42"/>
      <c r="E39" s="42"/>
      <c r="F39" s="42"/>
      <c r="G39" s="97"/>
      <c r="H39" s="97"/>
      <c r="I39" s="97"/>
      <c r="J39" s="97"/>
      <c r="K39" s="42"/>
    </row>
    <row r="40" spans="2:11" ht="15.75">
      <c r="B40" s="42"/>
      <c r="C40" s="42"/>
      <c r="D40" s="42"/>
      <c r="E40" s="42"/>
      <c r="F40" s="42"/>
      <c r="G40" s="97"/>
      <c r="H40" s="97"/>
      <c r="I40" s="97"/>
      <c r="J40" s="97"/>
      <c r="K40" s="42"/>
    </row>
    <row r="41" spans="2:11" ht="15.75">
      <c r="B41" s="42"/>
      <c r="C41" s="42"/>
      <c r="D41" s="42"/>
      <c r="E41" s="42"/>
      <c r="F41" s="42"/>
      <c r="G41" s="97"/>
      <c r="H41" s="97"/>
      <c r="I41" s="97"/>
      <c r="J41" s="97"/>
      <c r="K41" s="42"/>
    </row>
    <row r="42" spans="7:10" ht="15.75">
      <c r="G42" s="97"/>
      <c r="H42" s="97"/>
      <c r="I42" s="97"/>
      <c r="J42" s="97"/>
    </row>
    <row r="43" spans="7:10" ht="15.75">
      <c r="G43" s="97"/>
      <c r="H43" s="97"/>
      <c r="I43" s="97"/>
      <c r="J43" s="97"/>
    </row>
    <row r="44" spans="7:10" ht="15.75">
      <c r="G44" s="97"/>
      <c r="H44" s="97"/>
      <c r="I44" s="97"/>
      <c r="J44" s="97"/>
    </row>
    <row r="45" spans="7:10" ht="15.75">
      <c r="G45" s="97"/>
      <c r="H45" s="97"/>
      <c r="I45" s="97"/>
      <c r="J45" s="97"/>
    </row>
  </sheetData>
  <sheetProtection/>
  <mergeCells count="42">
    <mergeCell ref="B28:E28"/>
    <mergeCell ref="J28:N28"/>
    <mergeCell ref="A3:D3"/>
    <mergeCell ref="A11:B11"/>
    <mergeCell ref="A12:B12"/>
    <mergeCell ref="K7:N7"/>
    <mergeCell ref="G7:J7"/>
    <mergeCell ref="O6:R6"/>
    <mergeCell ref="R7:R9"/>
    <mergeCell ref="Q7:Q9"/>
    <mergeCell ref="O8:O9"/>
    <mergeCell ref="P8:P9"/>
    <mergeCell ref="D5:K5"/>
    <mergeCell ref="C8:D8"/>
    <mergeCell ref="C6:F7"/>
    <mergeCell ref="M8:N8"/>
    <mergeCell ref="A1:D1"/>
    <mergeCell ref="A10:B10"/>
    <mergeCell ref="A6:B9"/>
    <mergeCell ref="E1:K2"/>
    <mergeCell ref="L4:N4"/>
    <mergeCell ref="L3:N3"/>
    <mergeCell ref="B36:E36"/>
    <mergeCell ref="J36:N36"/>
    <mergeCell ref="B29:E29"/>
    <mergeCell ref="E8:F8"/>
    <mergeCell ref="G8:H8"/>
    <mergeCell ref="A2:D2"/>
    <mergeCell ref="K8:L8"/>
    <mergeCell ref="A4:D4"/>
    <mergeCell ref="E3:J3"/>
    <mergeCell ref="L2:N2"/>
    <mergeCell ref="B30:D30"/>
    <mergeCell ref="B33:E33"/>
    <mergeCell ref="K33:M33"/>
    <mergeCell ref="J29:N29"/>
    <mergeCell ref="G6:N6"/>
    <mergeCell ref="I8:J8"/>
    <mergeCell ref="J30:N30"/>
    <mergeCell ref="A13:B13"/>
    <mergeCell ref="J32:N32"/>
    <mergeCell ref="B32:E32"/>
  </mergeCells>
  <printOptions/>
  <pageMargins left="0.55" right="0.18" top="0.23" bottom="0.25" header="0.1" footer="0.08"/>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586" t="s">
        <v>26</v>
      </c>
      <c r="B1" s="586"/>
      <c r="C1" s="98"/>
      <c r="D1" s="589" t="s">
        <v>349</v>
      </c>
      <c r="E1" s="589"/>
      <c r="F1" s="589"/>
      <c r="G1" s="589"/>
      <c r="H1" s="589"/>
      <c r="I1" s="589"/>
      <c r="J1" s="589"/>
      <c r="K1" s="589"/>
      <c r="L1" s="589"/>
      <c r="M1" s="560" t="s">
        <v>290</v>
      </c>
      <c r="N1" s="561"/>
      <c r="O1" s="561"/>
      <c r="P1" s="561"/>
    </row>
    <row r="2" spans="1:16" s="42" customFormat="1" ht="34.5" customHeight="1">
      <c r="A2" s="588" t="s">
        <v>291</v>
      </c>
      <c r="B2" s="588"/>
      <c r="C2" s="588"/>
      <c r="D2" s="589"/>
      <c r="E2" s="589"/>
      <c r="F2" s="589"/>
      <c r="G2" s="589"/>
      <c r="H2" s="589"/>
      <c r="I2" s="589"/>
      <c r="J2" s="589"/>
      <c r="K2" s="589"/>
      <c r="L2" s="589"/>
      <c r="M2" s="562" t="s">
        <v>350</v>
      </c>
      <c r="N2" s="563"/>
      <c r="O2" s="563"/>
      <c r="P2" s="563"/>
    </row>
    <row r="3" spans="1:16" s="42" customFormat="1" ht="19.5" customHeight="1">
      <c r="A3" s="587" t="s">
        <v>292</v>
      </c>
      <c r="B3" s="587"/>
      <c r="C3" s="587"/>
      <c r="D3" s="589"/>
      <c r="E3" s="589"/>
      <c r="F3" s="589"/>
      <c r="G3" s="589"/>
      <c r="H3" s="589"/>
      <c r="I3" s="589"/>
      <c r="J3" s="589"/>
      <c r="K3" s="589"/>
      <c r="L3" s="589"/>
      <c r="M3" s="562" t="s">
        <v>293</v>
      </c>
      <c r="N3" s="563"/>
      <c r="O3" s="563"/>
      <c r="P3" s="563"/>
    </row>
    <row r="4" spans="1:16" s="103" customFormat="1" ht="18.75" customHeight="1">
      <c r="A4" s="99"/>
      <c r="B4" s="99"/>
      <c r="C4" s="100"/>
      <c r="D4" s="544"/>
      <c r="E4" s="544"/>
      <c r="F4" s="544"/>
      <c r="G4" s="544"/>
      <c r="H4" s="544"/>
      <c r="I4" s="544"/>
      <c r="J4" s="544"/>
      <c r="K4" s="544"/>
      <c r="L4" s="544"/>
      <c r="M4" s="101" t="s">
        <v>294</v>
      </c>
      <c r="N4" s="102"/>
      <c r="O4" s="102"/>
      <c r="P4" s="102"/>
    </row>
    <row r="5" spans="1:16" ht="49.5" customHeight="1">
      <c r="A5" s="575" t="s">
        <v>57</v>
      </c>
      <c r="B5" s="576"/>
      <c r="C5" s="581" t="s">
        <v>82</v>
      </c>
      <c r="D5" s="566"/>
      <c r="E5" s="566"/>
      <c r="F5" s="566"/>
      <c r="G5" s="566"/>
      <c r="H5" s="566"/>
      <c r="I5" s="566"/>
      <c r="J5" s="566"/>
      <c r="K5" s="564" t="s">
        <v>81</v>
      </c>
      <c r="L5" s="564"/>
      <c r="M5" s="564"/>
      <c r="N5" s="564"/>
      <c r="O5" s="564"/>
      <c r="P5" s="564"/>
    </row>
    <row r="6" spans="1:16" ht="20.25" customHeight="1">
      <c r="A6" s="577"/>
      <c r="B6" s="578"/>
      <c r="C6" s="581" t="s">
        <v>3</v>
      </c>
      <c r="D6" s="566"/>
      <c r="E6" s="566"/>
      <c r="F6" s="567"/>
      <c r="G6" s="564" t="s">
        <v>9</v>
      </c>
      <c r="H6" s="564"/>
      <c r="I6" s="564"/>
      <c r="J6" s="564"/>
      <c r="K6" s="565" t="s">
        <v>3</v>
      </c>
      <c r="L6" s="565"/>
      <c r="M6" s="565"/>
      <c r="N6" s="570" t="s">
        <v>9</v>
      </c>
      <c r="O6" s="570"/>
      <c r="P6" s="570"/>
    </row>
    <row r="7" spans="1:16" ht="52.5" customHeight="1">
      <c r="A7" s="577"/>
      <c r="B7" s="578"/>
      <c r="C7" s="582" t="s">
        <v>295</v>
      </c>
      <c r="D7" s="566" t="s">
        <v>78</v>
      </c>
      <c r="E7" s="566"/>
      <c r="F7" s="567"/>
      <c r="G7" s="564" t="s">
        <v>296</v>
      </c>
      <c r="H7" s="564" t="s">
        <v>78</v>
      </c>
      <c r="I7" s="564"/>
      <c r="J7" s="564"/>
      <c r="K7" s="564" t="s">
        <v>32</v>
      </c>
      <c r="L7" s="564" t="s">
        <v>79</v>
      </c>
      <c r="M7" s="564"/>
      <c r="N7" s="564" t="s">
        <v>64</v>
      </c>
      <c r="O7" s="564" t="s">
        <v>79</v>
      </c>
      <c r="P7" s="564"/>
    </row>
    <row r="8" spans="1:16" ht="15.75" customHeight="1">
      <c r="A8" s="577"/>
      <c r="B8" s="578"/>
      <c r="C8" s="582"/>
      <c r="D8" s="564" t="s">
        <v>36</v>
      </c>
      <c r="E8" s="564" t="s">
        <v>37</v>
      </c>
      <c r="F8" s="564" t="s">
        <v>40</v>
      </c>
      <c r="G8" s="564"/>
      <c r="H8" s="564" t="s">
        <v>36</v>
      </c>
      <c r="I8" s="564" t="s">
        <v>37</v>
      </c>
      <c r="J8" s="564" t="s">
        <v>40</v>
      </c>
      <c r="K8" s="564"/>
      <c r="L8" s="564" t="s">
        <v>14</v>
      </c>
      <c r="M8" s="564" t="s">
        <v>13</v>
      </c>
      <c r="N8" s="564"/>
      <c r="O8" s="564" t="s">
        <v>14</v>
      </c>
      <c r="P8" s="564" t="s">
        <v>13</v>
      </c>
    </row>
    <row r="9" spans="1:16" ht="44.25" customHeight="1">
      <c r="A9" s="579"/>
      <c r="B9" s="580"/>
      <c r="C9" s="583"/>
      <c r="D9" s="564"/>
      <c r="E9" s="564"/>
      <c r="F9" s="564"/>
      <c r="G9" s="564"/>
      <c r="H9" s="564"/>
      <c r="I9" s="564"/>
      <c r="J9" s="564"/>
      <c r="K9" s="564"/>
      <c r="L9" s="564"/>
      <c r="M9" s="564"/>
      <c r="N9" s="564"/>
      <c r="O9" s="564"/>
      <c r="P9" s="564"/>
    </row>
    <row r="10" spans="1:16" ht="15" customHeight="1">
      <c r="A10" s="573" t="s">
        <v>6</v>
      </c>
      <c r="B10" s="574"/>
      <c r="C10" s="105">
        <v>1</v>
      </c>
      <c r="D10" s="105" t="s">
        <v>44</v>
      </c>
      <c r="E10" s="105" t="s">
        <v>49</v>
      </c>
      <c r="F10" s="105" t="s">
        <v>58</v>
      </c>
      <c r="G10" s="105" t="s">
        <v>59</v>
      </c>
      <c r="H10" s="105" t="s">
        <v>60</v>
      </c>
      <c r="I10" s="105" t="s">
        <v>61</v>
      </c>
      <c r="J10" s="105" t="s">
        <v>62</v>
      </c>
      <c r="K10" s="105" t="s">
        <v>63</v>
      </c>
      <c r="L10" s="105" t="s">
        <v>83</v>
      </c>
      <c r="M10" s="105" t="s">
        <v>84</v>
      </c>
      <c r="N10" s="105" t="s">
        <v>85</v>
      </c>
      <c r="O10" s="105" t="s">
        <v>86</v>
      </c>
      <c r="P10" s="105" t="s">
        <v>87</v>
      </c>
    </row>
    <row r="11" spans="1:16" ht="15" customHeight="1">
      <c r="A11" s="584" t="s">
        <v>297</v>
      </c>
      <c r="B11" s="585"/>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568" t="s">
        <v>298</v>
      </c>
      <c r="B12" s="569"/>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571" t="s">
        <v>33</v>
      </c>
      <c r="B13" s="572"/>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266</v>
      </c>
    </row>
    <row r="14" spans="1:37" ht="15" customHeight="1">
      <c r="A14" s="109" t="s">
        <v>0</v>
      </c>
      <c r="B14" s="110" t="s">
        <v>80</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17</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43</v>
      </c>
      <c r="B16" s="117" t="s">
        <v>267</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44</v>
      </c>
      <c r="B17" s="119" t="s">
        <v>299</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269</v>
      </c>
    </row>
    <row r="18" spans="1:16" s="42" customFormat="1" ht="15" customHeight="1">
      <c r="A18" s="116" t="s">
        <v>49</v>
      </c>
      <c r="B18" s="117" t="s">
        <v>270</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58</v>
      </c>
      <c r="B19" s="117" t="s">
        <v>271</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59</v>
      </c>
      <c r="B20" s="117" t="s">
        <v>272</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60</v>
      </c>
      <c r="B21" s="117" t="s">
        <v>273</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274</v>
      </c>
      <c r="AK21" s="42" t="s">
        <v>275</v>
      </c>
      <c r="AL21" s="42" t="s">
        <v>276</v>
      </c>
      <c r="AM21" s="113" t="s">
        <v>277</v>
      </c>
    </row>
    <row r="22" spans="1:39" s="42" customFormat="1" ht="15" customHeight="1">
      <c r="A22" s="116" t="s">
        <v>61</v>
      </c>
      <c r="B22" s="117" t="s">
        <v>278</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279</v>
      </c>
    </row>
    <row r="23" spans="1:16" s="42" customFormat="1" ht="15" customHeight="1">
      <c r="A23" s="116" t="s">
        <v>62</v>
      </c>
      <c r="B23" s="117" t="s">
        <v>280</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63</v>
      </c>
      <c r="B24" s="117" t="s">
        <v>281</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274</v>
      </c>
    </row>
    <row r="25" spans="1:36" s="42" customFormat="1" ht="15" customHeight="1">
      <c r="A25" s="116" t="s">
        <v>83</v>
      </c>
      <c r="B25" s="117" t="s">
        <v>282</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283</v>
      </c>
    </row>
    <row r="26" spans="1:44" s="42" customFormat="1" ht="15" customHeight="1">
      <c r="A26" s="116" t="s">
        <v>84</v>
      </c>
      <c r="B26" s="117" t="s">
        <v>284</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556" t="s">
        <v>351</v>
      </c>
      <c r="C28" s="557"/>
      <c r="D28" s="557"/>
      <c r="E28" s="557"/>
      <c r="F28" s="123"/>
      <c r="G28" s="123"/>
      <c r="H28" s="123"/>
      <c r="I28" s="123"/>
      <c r="J28" s="123"/>
      <c r="K28" s="551" t="s">
        <v>352</v>
      </c>
      <c r="L28" s="551"/>
      <c r="M28" s="551"/>
      <c r="N28" s="551"/>
      <c r="O28" s="551"/>
      <c r="P28" s="551"/>
      <c r="AG28" s="73" t="s">
        <v>286</v>
      </c>
      <c r="AI28" s="113">
        <f>82/88</f>
        <v>0.9318181818181818</v>
      </c>
    </row>
    <row r="29" spans="2:16" ht="16.5">
      <c r="B29" s="557"/>
      <c r="C29" s="557"/>
      <c r="D29" s="557"/>
      <c r="E29" s="557"/>
      <c r="F29" s="123"/>
      <c r="G29" s="123"/>
      <c r="H29" s="123"/>
      <c r="I29" s="123"/>
      <c r="J29" s="123"/>
      <c r="K29" s="551"/>
      <c r="L29" s="551"/>
      <c r="M29" s="551"/>
      <c r="N29" s="551"/>
      <c r="O29" s="551"/>
      <c r="P29" s="551"/>
    </row>
    <row r="30" spans="2:16" ht="21" customHeight="1">
      <c r="B30" s="557"/>
      <c r="C30" s="557"/>
      <c r="D30" s="557"/>
      <c r="E30" s="557"/>
      <c r="F30" s="123"/>
      <c r="G30" s="123"/>
      <c r="H30" s="123"/>
      <c r="I30" s="123"/>
      <c r="J30" s="123"/>
      <c r="K30" s="551"/>
      <c r="L30" s="551"/>
      <c r="M30" s="551"/>
      <c r="N30" s="551"/>
      <c r="O30" s="551"/>
      <c r="P30" s="551"/>
    </row>
    <row r="32" spans="2:16" ht="16.5" customHeight="1">
      <c r="B32" s="559" t="s">
        <v>289</v>
      </c>
      <c r="C32" s="559"/>
      <c r="D32" s="559"/>
      <c r="E32" s="124"/>
      <c r="F32" s="124"/>
      <c r="G32" s="124"/>
      <c r="H32" s="124"/>
      <c r="I32" s="124"/>
      <c r="J32" s="124"/>
      <c r="K32" s="558" t="s">
        <v>353</v>
      </c>
      <c r="L32" s="558"/>
      <c r="M32" s="558"/>
      <c r="N32" s="558"/>
      <c r="O32" s="558"/>
      <c r="P32" s="558"/>
    </row>
    <row r="33" ht="12.75" customHeight="1"/>
    <row r="34" spans="2:5" ht="15.75">
      <c r="B34" s="125"/>
      <c r="C34" s="125"/>
      <c r="D34" s="125"/>
      <c r="E34" s="125"/>
    </row>
    <row r="35" ht="15.75" hidden="1"/>
    <row r="36" spans="2:16" ht="15.75">
      <c r="B36" s="554" t="s">
        <v>246</v>
      </c>
      <c r="C36" s="554"/>
      <c r="D36" s="554"/>
      <c r="E36" s="554"/>
      <c r="F36" s="126"/>
      <c r="G36" s="126"/>
      <c r="H36" s="126"/>
      <c r="I36" s="126"/>
      <c r="K36" s="555" t="s">
        <v>247</v>
      </c>
      <c r="L36" s="555"/>
      <c r="M36" s="555"/>
      <c r="N36" s="555"/>
      <c r="O36" s="555"/>
      <c r="P36" s="555"/>
    </row>
    <row r="39" ht="15.75">
      <c r="A39" s="128" t="s">
        <v>41</v>
      </c>
    </row>
    <row r="40" spans="1:6" ht="15.75">
      <c r="A40" s="129"/>
      <c r="B40" s="130" t="s">
        <v>50</v>
      </c>
      <c r="C40" s="130"/>
      <c r="D40" s="130"/>
      <c r="E40" s="130"/>
      <c r="F40" s="130"/>
    </row>
    <row r="41" spans="1:14" ht="15.75" customHeight="1">
      <c r="A41" s="131" t="s">
        <v>25</v>
      </c>
      <c r="B41" s="553" t="s">
        <v>53</v>
      </c>
      <c r="C41" s="553"/>
      <c r="D41" s="553"/>
      <c r="E41" s="553"/>
      <c r="F41" s="553"/>
      <c r="G41" s="131"/>
      <c r="H41" s="131"/>
      <c r="I41" s="131"/>
      <c r="J41" s="131"/>
      <c r="K41" s="131"/>
      <c r="L41" s="131"/>
      <c r="M41" s="131"/>
      <c r="N41" s="131"/>
    </row>
    <row r="42" spans="1:14" ht="15" customHeight="1">
      <c r="A42" s="131"/>
      <c r="B42" s="552" t="s">
        <v>54</v>
      </c>
      <c r="C42" s="552"/>
      <c r="D42" s="552"/>
      <c r="E42" s="552"/>
      <c r="F42" s="552"/>
      <c r="G42" s="552"/>
      <c r="H42" s="132"/>
      <c r="I42" s="132"/>
      <c r="J42" s="132"/>
      <c r="K42" s="131"/>
      <c r="L42" s="131"/>
      <c r="M42" s="131"/>
      <c r="N42" s="131"/>
    </row>
  </sheetData>
  <sheetProtection/>
  <mergeCells count="45">
    <mergeCell ref="A1:B1"/>
    <mergeCell ref="E8:E9"/>
    <mergeCell ref="C6:F6"/>
    <mergeCell ref="F8:F9"/>
    <mergeCell ref="A3:C3"/>
    <mergeCell ref="A2:C2"/>
    <mergeCell ref="D1:L3"/>
    <mergeCell ref="I8:I9"/>
    <mergeCell ref="K7:K9"/>
    <mergeCell ref="J8:J9"/>
    <mergeCell ref="A13:B13"/>
    <mergeCell ref="G7:G9"/>
    <mergeCell ref="A10:B10"/>
    <mergeCell ref="A5:B9"/>
    <mergeCell ref="C5:J5"/>
    <mergeCell ref="G6:J6"/>
    <mergeCell ref="C7:C9"/>
    <mergeCell ref="H7:J7"/>
    <mergeCell ref="D8:D9"/>
    <mergeCell ref="A11:B11"/>
    <mergeCell ref="P8:P9"/>
    <mergeCell ref="O8:O9"/>
    <mergeCell ref="A12:B12"/>
    <mergeCell ref="K5:P5"/>
    <mergeCell ref="N7:N9"/>
    <mergeCell ref="N6:P6"/>
    <mergeCell ref="O7:P7"/>
    <mergeCell ref="M1:P1"/>
    <mergeCell ref="M2:P2"/>
    <mergeCell ref="M3:P3"/>
    <mergeCell ref="H8:H9"/>
    <mergeCell ref="L8:L9"/>
    <mergeCell ref="M8:M9"/>
    <mergeCell ref="K6:M6"/>
    <mergeCell ref="L7:M7"/>
    <mergeCell ref="D4:L4"/>
    <mergeCell ref="D7:F7"/>
    <mergeCell ref="K28:P30"/>
    <mergeCell ref="B42:G42"/>
    <mergeCell ref="B41:F41"/>
    <mergeCell ref="B36:E36"/>
    <mergeCell ref="K36:P36"/>
    <mergeCell ref="B28:E30"/>
    <mergeCell ref="K32:P32"/>
    <mergeCell ref="B32:D32"/>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528" t="s">
        <v>99</v>
      </c>
      <c r="B1" s="528"/>
      <c r="C1" s="528"/>
      <c r="D1" s="611" t="s">
        <v>354</v>
      </c>
      <c r="E1" s="611"/>
      <c r="F1" s="611"/>
      <c r="G1" s="611"/>
      <c r="H1" s="611"/>
      <c r="I1" s="611"/>
      <c r="J1" s="612" t="s">
        <v>355</v>
      </c>
      <c r="K1" s="590"/>
      <c r="L1" s="590"/>
    </row>
    <row r="2" spans="1:13" ht="15.75" customHeight="1">
      <c r="A2" s="615" t="s">
        <v>300</v>
      </c>
      <c r="B2" s="615"/>
      <c r="C2" s="615"/>
      <c r="D2" s="611"/>
      <c r="E2" s="611"/>
      <c r="F2" s="611"/>
      <c r="G2" s="611"/>
      <c r="H2" s="611"/>
      <c r="I2" s="611"/>
      <c r="J2" s="590" t="s">
        <v>301</v>
      </c>
      <c r="K2" s="590"/>
      <c r="L2" s="590"/>
      <c r="M2" s="133"/>
    </row>
    <row r="3" spans="1:13" ht="15.75" customHeight="1">
      <c r="A3" s="524" t="s">
        <v>252</v>
      </c>
      <c r="B3" s="524"/>
      <c r="C3" s="524"/>
      <c r="D3" s="611"/>
      <c r="E3" s="611"/>
      <c r="F3" s="611"/>
      <c r="G3" s="611"/>
      <c r="H3" s="611"/>
      <c r="I3" s="611"/>
      <c r="J3" s="612" t="s">
        <v>356</v>
      </c>
      <c r="K3" s="612"/>
      <c r="L3" s="612"/>
      <c r="M3" s="37"/>
    </row>
    <row r="4" spans="1:13" ht="15.75" customHeight="1">
      <c r="A4" s="616" t="s">
        <v>254</v>
      </c>
      <c r="B4" s="616"/>
      <c r="C4" s="616"/>
      <c r="D4" s="597"/>
      <c r="E4" s="597"/>
      <c r="F4" s="597"/>
      <c r="G4" s="597"/>
      <c r="H4" s="597"/>
      <c r="I4" s="597"/>
      <c r="J4" s="590" t="s">
        <v>302</v>
      </c>
      <c r="K4" s="590"/>
      <c r="L4" s="590"/>
      <c r="M4" s="133"/>
    </row>
    <row r="5" spans="1:13" ht="15.75">
      <c r="A5" s="134"/>
      <c r="B5" s="134"/>
      <c r="C5" s="34"/>
      <c r="D5" s="34"/>
      <c r="E5" s="34"/>
      <c r="F5" s="34"/>
      <c r="G5" s="34"/>
      <c r="H5" s="34"/>
      <c r="I5" s="34"/>
      <c r="J5" s="601" t="s">
        <v>8</v>
      </c>
      <c r="K5" s="601"/>
      <c r="L5" s="601"/>
      <c r="M5" s="133"/>
    </row>
    <row r="6" spans="1:14" ht="15.75">
      <c r="A6" s="591" t="s">
        <v>57</v>
      </c>
      <c r="B6" s="592"/>
      <c r="C6" s="564" t="s">
        <v>303</v>
      </c>
      <c r="D6" s="618" t="s">
        <v>304</v>
      </c>
      <c r="E6" s="618"/>
      <c r="F6" s="618"/>
      <c r="G6" s="618"/>
      <c r="H6" s="618"/>
      <c r="I6" s="618"/>
      <c r="J6" s="545" t="s">
        <v>97</v>
      </c>
      <c r="K6" s="545"/>
      <c r="L6" s="545"/>
      <c r="M6" s="619" t="s">
        <v>305</v>
      </c>
      <c r="N6" s="617" t="s">
        <v>306</v>
      </c>
    </row>
    <row r="7" spans="1:14" ht="15.75" customHeight="1">
      <c r="A7" s="593"/>
      <c r="B7" s="594"/>
      <c r="C7" s="564"/>
      <c r="D7" s="618" t="s">
        <v>7</v>
      </c>
      <c r="E7" s="618"/>
      <c r="F7" s="618"/>
      <c r="G7" s="618"/>
      <c r="H7" s="618"/>
      <c r="I7" s="618"/>
      <c r="J7" s="545"/>
      <c r="K7" s="545"/>
      <c r="L7" s="545"/>
      <c r="M7" s="619"/>
      <c r="N7" s="617"/>
    </row>
    <row r="8" spans="1:14" s="73" customFormat="1" ht="31.5" customHeight="1">
      <c r="A8" s="593"/>
      <c r="B8" s="594"/>
      <c r="C8" s="564"/>
      <c r="D8" s="545" t="s">
        <v>95</v>
      </c>
      <c r="E8" s="545" t="s">
        <v>96</v>
      </c>
      <c r="F8" s="545"/>
      <c r="G8" s="545"/>
      <c r="H8" s="545"/>
      <c r="I8" s="545"/>
      <c r="J8" s="545"/>
      <c r="K8" s="545"/>
      <c r="L8" s="545"/>
      <c r="M8" s="619"/>
      <c r="N8" s="617"/>
    </row>
    <row r="9" spans="1:14" s="73" customFormat="1" ht="15.75" customHeight="1">
      <c r="A9" s="593"/>
      <c r="B9" s="594"/>
      <c r="C9" s="564"/>
      <c r="D9" s="545"/>
      <c r="E9" s="545" t="s">
        <v>98</v>
      </c>
      <c r="F9" s="545" t="s">
        <v>7</v>
      </c>
      <c r="G9" s="545"/>
      <c r="H9" s="545"/>
      <c r="I9" s="545"/>
      <c r="J9" s="545" t="s">
        <v>7</v>
      </c>
      <c r="K9" s="545"/>
      <c r="L9" s="545"/>
      <c r="M9" s="619"/>
      <c r="N9" s="617"/>
    </row>
    <row r="10" spans="1:14" s="73" customFormat="1" ht="86.25" customHeight="1">
      <c r="A10" s="595"/>
      <c r="B10" s="596"/>
      <c r="C10" s="564"/>
      <c r="D10" s="545"/>
      <c r="E10" s="545"/>
      <c r="F10" s="104" t="s">
        <v>22</v>
      </c>
      <c r="G10" s="104" t="s">
        <v>24</v>
      </c>
      <c r="H10" s="104" t="s">
        <v>16</v>
      </c>
      <c r="I10" s="104" t="s">
        <v>23</v>
      </c>
      <c r="J10" s="104" t="s">
        <v>15</v>
      </c>
      <c r="K10" s="104" t="s">
        <v>20</v>
      </c>
      <c r="L10" s="104" t="s">
        <v>21</v>
      </c>
      <c r="M10" s="619"/>
      <c r="N10" s="617"/>
    </row>
    <row r="11" spans="1:32" ht="13.5" customHeight="1">
      <c r="A11" s="606" t="s">
        <v>5</v>
      </c>
      <c r="B11" s="607"/>
      <c r="C11" s="135">
        <v>1</v>
      </c>
      <c r="D11" s="135" t="s">
        <v>44</v>
      </c>
      <c r="E11" s="135" t="s">
        <v>49</v>
      </c>
      <c r="F11" s="135" t="s">
        <v>58</v>
      </c>
      <c r="G11" s="135" t="s">
        <v>59</v>
      </c>
      <c r="H11" s="135" t="s">
        <v>60</v>
      </c>
      <c r="I11" s="135" t="s">
        <v>61</v>
      </c>
      <c r="J11" s="135" t="s">
        <v>62</v>
      </c>
      <c r="K11" s="135" t="s">
        <v>63</v>
      </c>
      <c r="L11" s="135" t="s">
        <v>83</v>
      </c>
      <c r="M11" s="136"/>
      <c r="N11" s="137"/>
      <c r="AF11" s="33" t="s">
        <v>266</v>
      </c>
    </row>
    <row r="12" spans="1:14" ht="24" customHeight="1">
      <c r="A12" s="613" t="s">
        <v>297</v>
      </c>
      <c r="B12" s="614"/>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609" t="s">
        <v>253</v>
      </c>
      <c r="B13" s="610"/>
      <c r="C13" s="139">
        <v>59</v>
      </c>
      <c r="D13" s="139">
        <v>43</v>
      </c>
      <c r="E13" s="139">
        <v>0</v>
      </c>
      <c r="F13" s="139">
        <v>5</v>
      </c>
      <c r="G13" s="139">
        <v>2</v>
      </c>
      <c r="H13" s="139">
        <v>7</v>
      </c>
      <c r="I13" s="139">
        <v>2</v>
      </c>
      <c r="J13" s="139">
        <v>10</v>
      </c>
      <c r="K13" s="139">
        <v>44</v>
      </c>
      <c r="L13" s="139">
        <v>5</v>
      </c>
      <c r="M13" s="136"/>
      <c r="N13" s="137"/>
    </row>
    <row r="14" spans="1:37" s="52" customFormat="1" ht="16.5" customHeight="1">
      <c r="A14" s="604" t="s">
        <v>30</v>
      </c>
      <c r="B14" s="605"/>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80</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17</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43</v>
      </c>
      <c r="B17" s="68" t="s">
        <v>267</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269</v>
      </c>
    </row>
    <row r="18" spans="1:14" s="148" customFormat="1" ht="16.5" customHeight="1">
      <c r="A18" s="147" t="s">
        <v>44</v>
      </c>
      <c r="B18" s="68" t="s">
        <v>299</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49</v>
      </c>
      <c r="B19" s="68" t="s">
        <v>270</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58</v>
      </c>
      <c r="B20" s="68" t="s">
        <v>271</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59</v>
      </c>
      <c r="B21" s="68" t="s">
        <v>272</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274</v>
      </c>
      <c r="AK21" s="148" t="s">
        <v>275</v>
      </c>
      <c r="AL21" s="148" t="s">
        <v>276</v>
      </c>
      <c r="AM21" s="63" t="s">
        <v>277</v>
      </c>
    </row>
    <row r="22" spans="1:39" s="148" customFormat="1" ht="16.5" customHeight="1">
      <c r="A22" s="147" t="s">
        <v>60</v>
      </c>
      <c r="B22" s="68" t="s">
        <v>273</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279</v>
      </c>
    </row>
    <row r="23" spans="1:14" s="148" customFormat="1" ht="16.5" customHeight="1">
      <c r="A23" s="147" t="s">
        <v>61</v>
      </c>
      <c r="B23" s="68" t="s">
        <v>278</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62</v>
      </c>
      <c r="B24" s="68" t="s">
        <v>280</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274</v>
      </c>
    </row>
    <row r="25" spans="1:36" s="148" customFormat="1" ht="16.5" customHeight="1">
      <c r="A25" s="147" t="s">
        <v>63</v>
      </c>
      <c r="B25" s="68" t="s">
        <v>281</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283</v>
      </c>
    </row>
    <row r="26" spans="1:44" s="70" customFormat="1" ht="16.5" customHeight="1">
      <c r="A26" s="151" t="s">
        <v>83</v>
      </c>
      <c r="B26" s="68" t="s">
        <v>282</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84</v>
      </c>
      <c r="B27" s="68" t="s">
        <v>284</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286</v>
      </c>
      <c r="AI28" s="157">
        <f>82/88</f>
        <v>0.9318181818181818</v>
      </c>
    </row>
    <row r="29" spans="1:13" ht="16.5" customHeight="1">
      <c r="A29" s="546" t="s">
        <v>357</v>
      </c>
      <c r="B29" s="608"/>
      <c r="C29" s="608"/>
      <c r="D29" s="608"/>
      <c r="E29" s="158"/>
      <c r="F29" s="158"/>
      <c r="G29" s="158"/>
      <c r="H29" s="599" t="s">
        <v>307</v>
      </c>
      <c r="I29" s="599"/>
      <c r="J29" s="599"/>
      <c r="K29" s="599"/>
      <c r="L29" s="599"/>
      <c r="M29" s="159"/>
    </row>
    <row r="30" spans="1:12" ht="18.75">
      <c r="A30" s="608"/>
      <c r="B30" s="608"/>
      <c r="C30" s="608"/>
      <c r="D30" s="608"/>
      <c r="E30" s="158"/>
      <c r="F30" s="158"/>
      <c r="G30" s="158"/>
      <c r="H30" s="600" t="s">
        <v>308</v>
      </c>
      <c r="I30" s="600"/>
      <c r="J30" s="600"/>
      <c r="K30" s="600"/>
      <c r="L30" s="600"/>
    </row>
    <row r="31" spans="1:12" s="32" customFormat="1" ht="16.5" customHeight="1">
      <c r="A31" s="509"/>
      <c r="B31" s="509"/>
      <c r="C31" s="509"/>
      <c r="D31" s="509"/>
      <c r="E31" s="160"/>
      <c r="F31" s="160"/>
      <c r="G31" s="160"/>
      <c r="H31" s="516"/>
      <c r="I31" s="516"/>
      <c r="J31" s="516"/>
      <c r="K31" s="516"/>
      <c r="L31" s="516"/>
    </row>
    <row r="32" spans="1:12" ht="18.75">
      <c r="A32" s="89"/>
      <c r="B32" s="509" t="s">
        <v>289</v>
      </c>
      <c r="C32" s="509"/>
      <c r="D32" s="509"/>
      <c r="E32" s="160"/>
      <c r="F32" s="160"/>
      <c r="G32" s="160"/>
      <c r="H32" s="160"/>
      <c r="I32" s="598" t="s">
        <v>289</v>
      </c>
      <c r="J32" s="598"/>
      <c r="K32" s="598"/>
      <c r="L32" s="89"/>
    </row>
    <row r="33" spans="1:12" ht="9" customHeight="1">
      <c r="A33" s="161"/>
      <c r="B33" s="162"/>
      <c r="C33" s="162"/>
      <c r="D33" s="162"/>
      <c r="E33" s="162"/>
      <c r="F33" s="162"/>
      <c r="G33" s="162"/>
      <c r="H33" s="162"/>
      <c r="I33" s="162"/>
      <c r="J33" s="162"/>
      <c r="K33" s="161"/>
      <c r="L33" s="161"/>
    </row>
    <row r="34" spans="1:12" ht="18.75">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75">
      <c r="A36" s="89"/>
      <c r="B36" s="160"/>
      <c r="C36" s="160"/>
      <c r="D36" s="160"/>
      <c r="E36" s="160"/>
      <c r="F36" s="160"/>
      <c r="G36" s="160"/>
      <c r="H36" s="160"/>
      <c r="I36" s="160"/>
      <c r="J36" s="160"/>
      <c r="K36" s="89"/>
      <c r="L36" s="89"/>
    </row>
    <row r="37" spans="1:13" ht="18.75">
      <c r="A37" s="521" t="s">
        <v>246</v>
      </c>
      <c r="B37" s="521"/>
      <c r="C37" s="521"/>
      <c r="D37" s="521"/>
      <c r="E37" s="91"/>
      <c r="F37" s="91"/>
      <c r="G37" s="91"/>
      <c r="H37" s="522" t="s">
        <v>246</v>
      </c>
      <c r="I37" s="522"/>
      <c r="J37" s="522"/>
      <c r="K37" s="522"/>
      <c r="L37" s="522"/>
      <c r="M37" s="163"/>
    </row>
    <row r="38" spans="1:12" ht="22.5" customHeight="1">
      <c r="A38" s="89"/>
      <c r="B38" s="160"/>
      <c r="C38" s="160"/>
      <c r="D38" s="160"/>
      <c r="E38" s="160"/>
      <c r="F38" s="160"/>
      <c r="G38" s="160"/>
      <c r="H38" s="160"/>
      <c r="I38" s="160"/>
      <c r="J38" s="160"/>
      <c r="K38" s="89"/>
      <c r="L38" s="89"/>
    </row>
    <row r="39" spans="1:12" ht="19.5">
      <c r="A39" s="164" t="s">
        <v>39</v>
      </c>
      <c r="B39" s="160"/>
      <c r="C39" s="160"/>
      <c r="D39" s="160"/>
      <c r="E39" s="160"/>
      <c r="F39" s="160"/>
      <c r="G39" s="160"/>
      <c r="H39" s="160"/>
      <c r="I39" s="160"/>
      <c r="J39" s="160"/>
      <c r="K39" s="89"/>
      <c r="L39" s="89"/>
    </row>
    <row r="40" spans="2:12" ht="15.75" customHeight="1">
      <c r="B40" s="603" t="s">
        <v>50</v>
      </c>
      <c r="C40" s="603"/>
      <c r="D40" s="603"/>
      <c r="E40" s="603"/>
      <c r="F40" s="603"/>
      <c r="G40" s="603"/>
      <c r="H40" s="603"/>
      <c r="I40" s="603"/>
      <c r="J40" s="603"/>
      <c r="K40" s="603"/>
      <c r="L40" s="603"/>
    </row>
    <row r="41" spans="1:12" ht="16.5" customHeight="1">
      <c r="A41" s="165"/>
      <c r="B41" s="602" t="s">
        <v>52</v>
      </c>
      <c r="C41" s="602"/>
      <c r="D41" s="602"/>
      <c r="E41" s="602"/>
      <c r="F41" s="602"/>
      <c r="G41" s="602"/>
      <c r="H41" s="602"/>
      <c r="I41" s="602"/>
      <c r="J41" s="602"/>
      <c r="K41" s="602"/>
      <c r="L41" s="602"/>
    </row>
    <row r="42" ht="15.75">
      <c r="B42" s="38" t="s">
        <v>51</v>
      </c>
    </row>
  </sheetData>
  <sheetProtection/>
  <mergeCells count="38">
    <mergeCell ref="N6:N10"/>
    <mergeCell ref="C6:C10"/>
    <mergeCell ref="E9:E10"/>
    <mergeCell ref="D6:I6"/>
    <mergeCell ref="E8:I8"/>
    <mergeCell ref="J6:L8"/>
    <mergeCell ref="D7:I7"/>
    <mergeCell ref="M6:M10"/>
    <mergeCell ref="J9:L9"/>
    <mergeCell ref="D8:D10"/>
    <mergeCell ref="D1:I3"/>
    <mergeCell ref="J1:L1"/>
    <mergeCell ref="J2:L2"/>
    <mergeCell ref="J3:L3"/>
    <mergeCell ref="A12:B12"/>
    <mergeCell ref="A1:C1"/>
    <mergeCell ref="A2:C2"/>
    <mergeCell ref="A3:C3"/>
    <mergeCell ref="A4:C4"/>
    <mergeCell ref="F9:I9"/>
    <mergeCell ref="B41:L41"/>
    <mergeCell ref="B40:L40"/>
    <mergeCell ref="A14:B14"/>
    <mergeCell ref="A11:B11"/>
    <mergeCell ref="A29:D30"/>
    <mergeCell ref="H37:L37"/>
    <mergeCell ref="A37:D37"/>
    <mergeCell ref="B32:D32"/>
    <mergeCell ref="A13:B13"/>
    <mergeCell ref="J4:L4"/>
    <mergeCell ref="A6:B10"/>
    <mergeCell ref="D4:I4"/>
    <mergeCell ref="I32:K32"/>
    <mergeCell ref="A31:D31"/>
    <mergeCell ref="H29:L29"/>
    <mergeCell ref="H30:L30"/>
    <mergeCell ref="H31:L31"/>
    <mergeCell ref="J5:L5"/>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654" t="s">
        <v>134</v>
      </c>
      <c r="B1" s="654"/>
      <c r="C1" s="654"/>
      <c r="D1" s="650" t="s">
        <v>311</v>
      </c>
      <c r="E1" s="651"/>
      <c r="F1" s="651"/>
      <c r="G1" s="651"/>
      <c r="H1" s="651"/>
      <c r="I1" s="651"/>
      <c r="J1" s="651"/>
      <c r="K1" s="651"/>
      <c r="L1" s="651"/>
      <c r="M1" s="651"/>
      <c r="N1" s="651"/>
      <c r="O1" s="212"/>
      <c r="P1" s="169" t="s">
        <v>361</v>
      </c>
      <c r="Q1" s="168"/>
      <c r="R1" s="168"/>
      <c r="S1" s="168"/>
      <c r="T1" s="168"/>
      <c r="U1" s="212"/>
    </row>
    <row r="2" spans="1:21" ht="16.5" customHeight="1">
      <c r="A2" s="652" t="s">
        <v>312</v>
      </c>
      <c r="B2" s="652"/>
      <c r="C2" s="652"/>
      <c r="D2" s="651"/>
      <c r="E2" s="651"/>
      <c r="F2" s="651"/>
      <c r="G2" s="651"/>
      <c r="H2" s="651"/>
      <c r="I2" s="651"/>
      <c r="J2" s="651"/>
      <c r="K2" s="651"/>
      <c r="L2" s="651"/>
      <c r="M2" s="651"/>
      <c r="N2" s="651"/>
      <c r="O2" s="213"/>
      <c r="P2" s="643" t="s">
        <v>313</v>
      </c>
      <c r="Q2" s="643"/>
      <c r="R2" s="643"/>
      <c r="S2" s="643"/>
      <c r="T2" s="643"/>
      <c r="U2" s="213"/>
    </row>
    <row r="3" spans="1:21" ht="16.5" customHeight="1">
      <c r="A3" s="623" t="s">
        <v>314</v>
      </c>
      <c r="B3" s="623"/>
      <c r="C3" s="623"/>
      <c r="D3" s="655" t="s">
        <v>315</v>
      </c>
      <c r="E3" s="655"/>
      <c r="F3" s="655"/>
      <c r="G3" s="655"/>
      <c r="H3" s="655"/>
      <c r="I3" s="655"/>
      <c r="J3" s="655"/>
      <c r="K3" s="655"/>
      <c r="L3" s="655"/>
      <c r="M3" s="655"/>
      <c r="N3" s="655"/>
      <c r="O3" s="213"/>
      <c r="P3" s="173" t="s">
        <v>360</v>
      </c>
      <c r="Q3" s="213"/>
      <c r="R3" s="213"/>
      <c r="S3" s="213"/>
      <c r="T3" s="213"/>
      <c r="U3" s="213"/>
    </row>
    <row r="4" spans="1:21" ht="16.5" customHeight="1">
      <c r="A4" s="656" t="s">
        <v>254</v>
      </c>
      <c r="B4" s="656"/>
      <c r="C4" s="656"/>
      <c r="D4" s="632"/>
      <c r="E4" s="632"/>
      <c r="F4" s="632"/>
      <c r="G4" s="632"/>
      <c r="H4" s="632"/>
      <c r="I4" s="632"/>
      <c r="J4" s="632"/>
      <c r="K4" s="632"/>
      <c r="L4" s="632"/>
      <c r="M4" s="632"/>
      <c r="N4" s="632"/>
      <c r="O4" s="213"/>
      <c r="P4" s="172" t="s">
        <v>293</v>
      </c>
      <c r="Q4" s="213"/>
      <c r="R4" s="213"/>
      <c r="S4" s="213"/>
      <c r="T4" s="213"/>
      <c r="U4" s="213"/>
    </row>
    <row r="5" spans="12:21" ht="16.5" customHeight="1">
      <c r="L5" s="214"/>
      <c r="M5" s="214"/>
      <c r="N5" s="214"/>
      <c r="O5" s="176"/>
      <c r="P5" s="175" t="s">
        <v>316</v>
      </c>
      <c r="Q5" s="176"/>
      <c r="R5" s="176"/>
      <c r="S5" s="176"/>
      <c r="T5" s="176"/>
      <c r="U5" s="172"/>
    </row>
    <row r="6" spans="1:21" s="217" customFormat="1" ht="15.75" customHeight="1">
      <c r="A6" s="644" t="s">
        <v>57</v>
      </c>
      <c r="B6" s="645"/>
      <c r="C6" s="628" t="s">
        <v>135</v>
      </c>
      <c r="D6" s="653" t="s">
        <v>136</v>
      </c>
      <c r="E6" s="627"/>
      <c r="F6" s="627"/>
      <c r="G6" s="627"/>
      <c r="H6" s="627"/>
      <c r="I6" s="627"/>
      <c r="J6" s="627"/>
      <c r="K6" s="627"/>
      <c r="L6" s="627"/>
      <c r="M6" s="627"/>
      <c r="N6" s="627"/>
      <c r="O6" s="627"/>
      <c r="P6" s="627"/>
      <c r="Q6" s="627"/>
      <c r="R6" s="627"/>
      <c r="S6" s="627"/>
      <c r="T6" s="628" t="s">
        <v>137</v>
      </c>
      <c r="U6" s="216"/>
    </row>
    <row r="7" spans="1:20" s="218" customFormat="1" ht="12.75" customHeight="1">
      <c r="A7" s="646"/>
      <c r="B7" s="647"/>
      <c r="C7" s="628"/>
      <c r="D7" s="629" t="s">
        <v>132</v>
      </c>
      <c r="E7" s="627" t="s">
        <v>7</v>
      </c>
      <c r="F7" s="627"/>
      <c r="G7" s="627"/>
      <c r="H7" s="627"/>
      <c r="I7" s="627"/>
      <c r="J7" s="627"/>
      <c r="K7" s="627"/>
      <c r="L7" s="627"/>
      <c r="M7" s="627"/>
      <c r="N7" s="627"/>
      <c r="O7" s="627"/>
      <c r="P7" s="627"/>
      <c r="Q7" s="627"/>
      <c r="R7" s="627"/>
      <c r="S7" s="627"/>
      <c r="T7" s="628"/>
    </row>
    <row r="8" spans="1:21" s="218" customFormat="1" ht="43.5" customHeight="1">
      <c r="A8" s="646"/>
      <c r="B8" s="647"/>
      <c r="C8" s="628"/>
      <c r="D8" s="630"/>
      <c r="E8" s="660" t="s">
        <v>138</v>
      </c>
      <c r="F8" s="628"/>
      <c r="G8" s="628"/>
      <c r="H8" s="628" t="s">
        <v>139</v>
      </c>
      <c r="I8" s="628"/>
      <c r="J8" s="628"/>
      <c r="K8" s="628" t="s">
        <v>140</v>
      </c>
      <c r="L8" s="628"/>
      <c r="M8" s="628" t="s">
        <v>141</v>
      </c>
      <c r="N8" s="628"/>
      <c r="O8" s="628"/>
      <c r="P8" s="628" t="s">
        <v>142</v>
      </c>
      <c r="Q8" s="628" t="s">
        <v>143</v>
      </c>
      <c r="R8" s="628" t="s">
        <v>144</v>
      </c>
      <c r="S8" s="657" t="s">
        <v>145</v>
      </c>
      <c r="T8" s="628"/>
      <c r="U8" s="620" t="s">
        <v>317</v>
      </c>
    </row>
    <row r="9" spans="1:21" s="218" customFormat="1" ht="44.25" customHeight="1">
      <c r="A9" s="648"/>
      <c r="B9" s="649"/>
      <c r="C9" s="628"/>
      <c r="D9" s="631"/>
      <c r="E9" s="219" t="s">
        <v>146</v>
      </c>
      <c r="F9" s="215" t="s">
        <v>147</v>
      </c>
      <c r="G9" s="215" t="s">
        <v>318</v>
      </c>
      <c r="H9" s="215" t="s">
        <v>148</v>
      </c>
      <c r="I9" s="215" t="s">
        <v>149</v>
      </c>
      <c r="J9" s="215" t="s">
        <v>150</v>
      </c>
      <c r="K9" s="215" t="s">
        <v>147</v>
      </c>
      <c r="L9" s="215" t="s">
        <v>151</v>
      </c>
      <c r="M9" s="215" t="s">
        <v>152</v>
      </c>
      <c r="N9" s="215" t="s">
        <v>153</v>
      </c>
      <c r="O9" s="215" t="s">
        <v>319</v>
      </c>
      <c r="P9" s="628"/>
      <c r="Q9" s="628"/>
      <c r="R9" s="628"/>
      <c r="S9" s="657"/>
      <c r="T9" s="628"/>
      <c r="U9" s="621"/>
    </row>
    <row r="10" spans="1:21" s="222" customFormat="1" ht="15.75" customHeight="1">
      <c r="A10" s="624" t="s">
        <v>6</v>
      </c>
      <c r="B10" s="625"/>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621"/>
    </row>
    <row r="11" spans="1:21" s="222" customFormat="1" ht="15.75" customHeight="1">
      <c r="A11" s="658" t="s">
        <v>297</v>
      </c>
      <c r="B11" s="659"/>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622"/>
    </row>
    <row r="12" spans="1:21" s="222" customFormat="1" ht="15.75" customHeight="1">
      <c r="A12" s="634" t="s">
        <v>298</v>
      </c>
      <c r="B12" s="635"/>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640" t="s">
        <v>30</v>
      </c>
      <c r="B13" s="641"/>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80</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17</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43</v>
      </c>
      <c r="B16" s="68" t="s">
        <v>267</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44</v>
      </c>
      <c r="B17" s="68" t="s">
        <v>299</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49</v>
      </c>
      <c r="B18" s="68" t="s">
        <v>270</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58</v>
      </c>
      <c r="B19" s="68" t="s">
        <v>271</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59</v>
      </c>
      <c r="B20" s="68" t="s">
        <v>272</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60</v>
      </c>
      <c r="B21" s="68" t="s">
        <v>273</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61</v>
      </c>
      <c r="B22" s="68" t="s">
        <v>278</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62</v>
      </c>
      <c r="B23" s="68" t="s">
        <v>280</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63</v>
      </c>
      <c r="B24" s="68" t="s">
        <v>281</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83</v>
      </c>
      <c r="B25" s="68" t="s">
        <v>282</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84</v>
      </c>
      <c r="B26" s="68" t="s">
        <v>284</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626" t="s">
        <v>285</v>
      </c>
      <c r="C28" s="626"/>
      <c r="D28" s="626"/>
      <c r="E28" s="626"/>
      <c r="F28" s="181"/>
      <c r="G28" s="181"/>
      <c r="H28" s="181"/>
      <c r="I28" s="181"/>
      <c r="J28" s="181"/>
      <c r="K28" s="181" t="s">
        <v>154</v>
      </c>
      <c r="L28" s="182"/>
      <c r="M28" s="633" t="s">
        <v>320</v>
      </c>
      <c r="N28" s="633"/>
      <c r="O28" s="633"/>
      <c r="P28" s="633"/>
      <c r="Q28" s="633"/>
      <c r="R28" s="633"/>
      <c r="S28" s="633"/>
      <c r="T28" s="633"/>
    </row>
    <row r="29" spans="1:20" s="233" customFormat="1" ht="18.75" customHeight="1">
      <c r="A29" s="232"/>
      <c r="B29" s="639" t="s">
        <v>155</v>
      </c>
      <c r="C29" s="639"/>
      <c r="D29" s="639"/>
      <c r="E29" s="234"/>
      <c r="F29" s="183"/>
      <c r="G29" s="183"/>
      <c r="H29" s="183"/>
      <c r="I29" s="183"/>
      <c r="J29" s="183"/>
      <c r="K29" s="183"/>
      <c r="L29" s="182"/>
      <c r="M29" s="642" t="s">
        <v>309</v>
      </c>
      <c r="N29" s="642"/>
      <c r="O29" s="642"/>
      <c r="P29" s="642"/>
      <c r="Q29" s="642"/>
      <c r="R29" s="642"/>
      <c r="S29" s="642"/>
      <c r="T29" s="642"/>
    </row>
    <row r="30" spans="1:20" s="233" customFormat="1" ht="18.75">
      <c r="A30" s="184"/>
      <c r="B30" s="636"/>
      <c r="C30" s="636"/>
      <c r="D30" s="636"/>
      <c r="E30" s="186"/>
      <c r="F30" s="186"/>
      <c r="G30" s="186"/>
      <c r="H30" s="186"/>
      <c r="I30" s="186"/>
      <c r="J30" s="186"/>
      <c r="K30" s="186"/>
      <c r="L30" s="186"/>
      <c r="M30" s="637"/>
      <c r="N30" s="637"/>
      <c r="O30" s="637"/>
      <c r="P30" s="637"/>
      <c r="Q30" s="637"/>
      <c r="R30" s="637"/>
      <c r="S30" s="637"/>
      <c r="T30" s="637"/>
    </row>
    <row r="31" spans="1:20" s="233" customFormat="1" ht="18.75">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75" hidden="1">
      <c r="A33" s="235" t="s">
        <v>157</v>
      </c>
      <c r="B33" s="186"/>
      <c r="C33" s="186"/>
      <c r="D33" s="186"/>
      <c r="E33" s="186"/>
      <c r="F33" s="186"/>
      <c r="G33" s="186"/>
      <c r="H33" s="186"/>
      <c r="I33" s="186"/>
      <c r="J33" s="186"/>
      <c r="K33" s="186"/>
      <c r="L33" s="186"/>
      <c r="M33" s="186"/>
      <c r="N33" s="186"/>
      <c r="O33" s="186"/>
      <c r="P33" s="186"/>
      <c r="Q33" s="186"/>
      <c r="R33" s="186"/>
      <c r="S33" s="186"/>
      <c r="T33" s="186"/>
    </row>
    <row r="34" spans="2:20" ht="18.75" hidden="1">
      <c r="B34" s="236" t="s">
        <v>158</v>
      </c>
      <c r="C34" s="186"/>
      <c r="D34" s="186"/>
      <c r="E34" s="186"/>
      <c r="F34" s="186"/>
      <c r="G34" s="186"/>
      <c r="H34" s="186"/>
      <c r="I34" s="186"/>
      <c r="J34" s="186"/>
      <c r="K34" s="186"/>
      <c r="L34" s="186"/>
      <c r="M34" s="186"/>
      <c r="N34" s="186"/>
      <c r="O34" s="186"/>
      <c r="P34" s="186"/>
      <c r="Q34" s="186"/>
      <c r="R34" s="186"/>
      <c r="S34" s="186"/>
      <c r="T34" s="186"/>
    </row>
    <row r="35" spans="2:20" ht="18.75" hidden="1">
      <c r="B35" s="236" t="s">
        <v>159</v>
      </c>
      <c r="C35" s="186"/>
      <c r="D35" s="186"/>
      <c r="E35" s="186"/>
      <c r="F35" s="186"/>
      <c r="G35" s="186"/>
      <c r="H35" s="186"/>
      <c r="I35" s="186"/>
      <c r="J35" s="186"/>
      <c r="K35" s="186"/>
      <c r="L35" s="186"/>
      <c r="M35" s="186"/>
      <c r="N35" s="186"/>
      <c r="O35" s="186"/>
      <c r="P35" s="186"/>
      <c r="Q35" s="186"/>
      <c r="R35" s="186"/>
      <c r="S35" s="186"/>
      <c r="T35" s="186"/>
    </row>
    <row r="36" spans="2:20" s="211" customFormat="1" ht="18.75">
      <c r="B36" s="638" t="s">
        <v>289</v>
      </c>
      <c r="C36" s="638"/>
      <c r="D36" s="638"/>
      <c r="E36" s="236"/>
      <c r="F36" s="236"/>
      <c r="G36" s="236"/>
      <c r="H36" s="236"/>
      <c r="I36" s="236"/>
      <c r="J36" s="236"/>
      <c r="K36" s="236"/>
      <c r="L36" s="236"/>
      <c r="M36" s="236"/>
      <c r="N36" s="638" t="s">
        <v>289</v>
      </c>
      <c r="O36" s="638"/>
      <c r="P36" s="638"/>
      <c r="Q36" s="638"/>
      <c r="R36" s="638"/>
      <c r="S36" s="638"/>
      <c r="T36" s="236"/>
    </row>
    <row r="37" spans="2:20" ht="18.75">
      <c r="B37" s="186"/>
      <c r="C37" s="186"/>
      <c r="D37" s="186"/>
      <c r="E37" s="186"/>
      <c r="F37" s="186"/>
      <c r="G37" s="186"/>
      <c r="H37" s="186"/>
      <c r="I37" s="186"/>
      <c r="J37" s="186"/>
      <c r="K37" s="186"/>
      <c r="L37" s="186"/>
      <c r="M37" s="186"/>
      <c r="N37" s="186"/>
      <c r="O37" s="186"/>
      <c r="P37" s="186"/>
      <c r="Q37" s="186"/>
      <c r="R37" s="186"/>
      <c r="S37" s="186"/>
      <c r="T37" s="186"/>
    </row>
    <row r="38" spans="2:21" ht="18.75">
      <c r="B38" s="521" t="s">
        <v>246</v>
      </c>
      <c r="C38" s="521"/>
      <c r="D38" s="521"/>
      <c r="E38" s="210"/>
      <c r="F38" s="210"/>
      <c r="G38" s="210"/>
      <c r="H38" s="210"/>
      <c r="I38" s="182"/>
      <c r="J38" s="182"/>
      <c r="K38" s="182"/>
      <c r="L38" s="182"/>
      <c r="M38" s="522" t="s">
        <v>247</v>
      </c>
      <c r="N38" s="522"/>
      <c r="O38" s="522"/>
      <c r="P38" s="522"/>
      <c r="Q38" s="522"/>
      <c r="R38" s="522"/>
      <c r="S38" s="522"/>
      <c r="T38" s="522"/>
      <c r="U38" s="163"/>
    </row>
    <row r="39" spans="2:20" ht="18.75">
      <c r="B39" s="186"/>
      <c r="C39" s="186"/>
      <c r="D39" s="186"/>
      <c r="E39" s="186"/>
      <c r="F39" s="186"/>
      <c r="G39" s="186"/>
      <c r="H39" s="186"/>
      <c r="I39" s="186"/>
      <c r="J39" s="186"/>
      <c r="K39" s="186"/>
      <c r="L39" s="186"/>
      <c r="M39" s="186"/>
      <c r="N39" s="186"/>
      <c r="O39" s="186"/>
      <c r="P39" s="186"/>
      <c r="Q39" s="186"/>
      <c r="R39" s="186"/>
      <c r="S39" s="186"/>
      <c r="T39" s="186"/>
    </row>
    <row r="40" spans="2:20" ht="18.75">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C6:C9"/>
    <mergeCell ref="A11:B11"/>
    <mergeCell ref="Q8:Q9"/>
    <mergeCell ref="M8:O8"/>
    <mergeCell ref="P8:P9"/>
    <mergeCell ref="E8:G8"/>
    <mergeCell ref="K8:L8"/>
    <mergeCell ref="P2:T2"/>
    <mergeCell ref="A6:B9"/>
    <mergeCell ref="D1:N2"/>
    <mergeCell ref="A2:C2"/>
    <mergeCell ref="D6:S6"/>
    <mergeCell ref="A1:C1"/>
    <mergeCell ref="D3:N3"/>
    <mergeCell ref="A4:C4"/>
    <mergeCell ref="S8:S9"/>
    <mergeCell ref="H8:J8"/>
    <mergeCell ref="A12:B12"/>
    <mergeCell ref="B38:D38"/>
    <mergeCell ref="M38:T38"/>
    <mergeCell ref="B30:D30"/>
    <mergeCell ref="M30:T30"/>
    <mergeCell ref="B36:D36"/>
    <mergeCell ref="N36:S36"/>
    <mergeCell ref="B29:D29"/>
    <mergeCell ref="A13:B13"/>
    <mergeCell ref="M29:T29"/>
    <mergeCell ref="U8:U11"/>
    <mergeCell ref="A3:C3"/>
    <mergeCell ref="A10:B10"/>
    <mergeCell ref="B28:E28"/>
    <mergeCell ref="E7:S7"/>
    <mergeCell ref="R8:R9"/>
    <mergeCell ref="D7:D9"/>
    <mergeCell ref="D4:N4"/>
    <mergeCell ref="M28:T28"/>
    <mergeCell ref="T6:T9"/>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682" t="s">
        <v>160</v>
      </c>
      <c r="B1" s="682"/>
      <c r="C1" s="682"/>
      <c r="D1" s="238"/>
      <c r="E1" s="687" t="s">
        <v>161</v>
      </c>
      <c r="F1" s="687"/>
      <c r="G1" s="687"/>
      <c r="H1" s="687"/>
      <c r="I1" s="687"/>
      <c r="J1" s="687"/>
      <c r="K1" s="687"/>
      <c r="L1" s="687"/>
      <c r="M1" s="687"/>
      <c r="N1" s="687"/>
      <c r="O1" s="191"/>
      <c r="P1" s="700" t="s">
        <v>359</v>
      </c>
      <c r="Q1" s="700"/>
      <c r="R1" s="700"/>
      <c r="S1" s="700"/>
      <c r="T1" s="700"/>
    </row>
    <row r="2" spans="1:20" ht="15.75" customHeight="1">
      <c r="A2" s="683" t="s">
        <v>321</v>
      </c>
      <c r="B2" s="683"/>
      <c r="C2" s="683"/>
      <c r="D2" s="683"/>
      <c r="E2" s="685" t="s">
        <v>162</v>
      </c>
      <c r="F2" s="685"/>
      <c r="G2" s="685"/>
      <c r="H2" s="685"/>
      <c r="I2" s="685"/>
      <c r="J2" s="685"/>
      <c r="K2" s="685"/>
      <c r="L2" s="685"/>
      <c r="M2" s="685"/>
      <c r="N2" s="685"/>
      <c r="O2" s="194"/>
      <c r="P2" s="692" t="s">
        <v>301</v>
      </c>
      <c r="Q2" s="692"/>
      <c r="R2" s="692"/>
      <c r="S2" s="692"/>
      <c r="T2" s="692"/>
    </row>
    <row r="3" spans="1:20" ht="17.25">
      <c r="A3" s="683" t="s">
        <v>252</v>
      </c>
      <c r="B3" s="683"/>
      <c r="C3" s="683"/>
      <c r="D3" s="239"/>
      <c r="E3" s="703" t="s">
        <v>253</v>
      </c>
      <c r="F3" s="703"/>
      <c r="G3" s="703"/>
      <c r="H3" s="703"/>
      <c r="I3" s="703"/>
      <c r="J3" s="703"/>
      <c r="K3" s="703"/>
      <c r="L3" s="703"/>
      <c r="M3" s="703"/>
      <c r="N3" s="703"/>
      <c r="O3" s="194"/>
      <c r="P3" s="693" t="s">
        <v>360</v>
      </c>
      <c r="Q3" s="693"/>
      <c r="R3" s="693"/>
      <c r="S3" s="693"/>
      <c r="T3" s="693"/>
    </row>
    <row r="4" spans="1:20" ht="18.75" customHeight="1">
      <c r="A4" s="684" t="s">
        <v>254</v>
      </c>
      <c r="B4" s="684"/>
      <c r="C4" s="684"/>
      <c r="D4" s="686"/>
      <c r="E4" s="686"/>
      <c r="F4" s="686"/>
      <c r="G4" s="686"/>
      <c r="H4" s="686"/>
      <c r="I4" s="686"/>
      <c r="J4" s="686"/>
      <c r="K4" s="686"/>
      <c r="L4" s="686"/>
      <c r="M4" s="686"/>
      <c r="N4" s="686"/>
      <c r="O4" s="195"/>
      <c r="P4" s="692" t="s">
        <v>293</v>
      </c>
      <c r="Q4" s="693"/>
      <c r="R4" s="693"/>
      <c r="S4" s="693"/>
      <c r="T4" s="693"/>
    </row>
    <row r="5" spans="1:23" ht="15">
      <c r="A5" s="208"/>
      <c r="B5" s="208"/>
      <c r="C5" s="240"/>
      <c r="D5" s="240"/>
      <c r="E5" s="208"/>
      <c r="F5" s="208"/>
      <c r="G5" s="208"/>
      <c r="H5" s="208"/>
      <c r="I5" s="208"/>
      <c r="J5" s="208"/>
      <c r="K5" s="208"/>
      <c r="L5" s="208"/>
      <c r="P5" s="688" t="s">
        <v>316</v>
      </c>
      <c r="Q5" s="688"/>
      <c r="R5" s="688"/>
      <c r="S5" s="688"/>
      <c r="T5" s="688"/>
      <c r="U5" s="241"/>
      <c r="V5" s="241"/>
      <c r="W5" s="241"/>
    </row>
    <row r="6" spans="1:23" ht="29.25" customHeight="1">
      <c r="A6" s="644" t="s">
        <v>57</v>
      </c>
      <c r="B6" s="670"/>
      <c r="C6" s="664" t="s">
        <v>2</v>
      </c>
      <c r="D6" s="689" t="s">
        <v>163</v>
      </c>
      <c r="E6" s="690"/>
      <c r="F6" s="690"/>
      <c r="G6" s="690"/>
      <c r="H6" s="690"/>
      <c r="I6" s="690"/>
      <c r="J6" s="691"/>
      <c r="K6" s="694" t="s">
        <v>164</v>
      </c>
      <c r="L6" s="695"/>
      <c r="M6" s="695"/>
      <c r="N6" s="695"/>
      <c r="O6" s="695"/>
      <c r="P6" s="695"/>
      <c r="Q6" s="695"/>
      <c r="R6" s="695"/>
      <c r="S6" s="695"/>
      <c r="T6" s="696"/>
      <c r="U6" s="242"/>
      <c r="V6" s="243"/>
      <c r="W6" s="243"/>
    </row>
    <row r="7" spans="1:20" ht="19.5" customHeight="1">
      <c r="A7" s="646"/>
      <c r="B7" s="671"/>
      <c r="C7" s="665"/>
      <c r="D7" s="690" t="s">
        <v>7</v>
      </c>
      <c r="E7" s="690"/>
      <c r="F7" s="690"/>
      <c r="G7" s="690"/>
      <c r="H7" s="690"/>
      <c r="I7" s="690"/>
      <c r="J7" s="691"/>
      <c r="K7" s="697"/>
      <c r="L7" s="698"/>
      <c r="M7" s="698"/>
      <c r="N7" s="698"/>
      <c r="O7" s="698"/>
      <c r="P7" s="698"/>
      <c r="Q7" s="698"/>
      <c r="R7" s="698"/>
      <c r="S7" s="698"/>
      <c r="T7" s="699"/>
    </row>
    <row r="8" spans="1:20" ht="33" customHeight="1">
      <c r="A8" s="646"/>
      <c r="B8" s="671"/>
      <c r="C8" s="665"/>
      <c r="D8" s="676" t="s">
        <v>165</v>
      </c>
      <c r="E8" s="677"/>
      <c r="F8" s="667" t="s">
        <v>166</v>
      </c>
      <c r="G8" s="677"/>
      <c r="H8" s="667" t="s">
        <v>167</v>
      </c>
      <c r="I8" s="677"/>
      <c r="J8" s="667" t="s">
        <v>168</v>
      </c>
      <c r="K8" s="702" t="s">
        <v>169</v>
      </c>
      <c r="L8" s="702"/>
      <c r="M8" s="702"/>
      <c r="N8" s="702" t="s">
        <v>170</v>
      </c>
      <c r="O8" s="702"/>
      <c r="P8" s="702"/>
      <c r="Q8" s="667" t="s">
        <v>171</v>
      </c>
      <c r="R8" s="701" t="s">
        <v>172</v>
      </c>
      <c r="S8" s="701" t="s">
        <v>173</v>
      </c>
      <c r="T8" s="667" t="s">
        <v>174</v>
      </c>
    </row>
    <row r="9" spans="1:20" ht="18.75" customHeight="1">
      <c r="A9" s="646"/>
      <c r="B9" s="671"/>
      <c r="C9" s="665"/>
      <c r="D9" s="676" t="s">
        <v>175</v>
      </c>
      <c r="E9" s="667" t="s">
        <v>176</v>
      </c>
      <c r="F9" s="667" t="s">
        <v>175</v>
      </c>
      <c r="G9" s="667" t="s">
        <v>176</v>
      </c>
      <c r="H9" s="667" t="s">
        <v>175</v>
      </c>
      <c r="I9" s="667" t="s">
        <v>177</v>
      </c>
      <c r="J9" s="667"/>
      <c r="K9" s="702"/>
      <c r="L9" s="702"/>
      <c r="M9" s="702"/>
      <c r="N9" s="702"/>
      <c r="O9" s="702"/>
      <c r="P9" s="702"/>
      <c r="Q9" s="667"/>
      <c r="R9" s="701"/>
      <c r="S9" s="701"/>
      <c r="T9" s="667"/>
    </row>
    <row r="10" spans="1:20" ht="23.25" customHeight="1">
      <c r="A10" s="648"/>
      <c r="B10" s="672"/>
      <c r="C10" s="666"/>
      <c r="D10" s="676"/>
      <c r="E10" s="667"/>
      <c r="F10" s="667"/>
      <c r="G10" s="667"/>
      <c r="H10" s="667"/>
      <c r="I10" s="667"/>
      <c r="J10" s="667"/>
      <c r="K10" s="244" t="s">
        <v>178</v>
      </c>
      <c r="L10" s="244" t="s">
        <v>153</v>
      </c>
      <c r="M10" s="244" t="s">
        <v>179</v>
      </c>
      <c r="N10" s="244" t="s">
        <v>178</v>
      </c>
      <c r="O10" s="244" t="s">
        <v>180</v>
      </c>
      <c r="P10" s="244" t="s">
        <v>181</v>
      </c>
      <c r="Q10" s="667"/>
      <c r="R10" s="701"/>
      <c r="S10" s="701"/>
      <c r="T10" s="667"/>
    </row>
    <row r="11" spans="1:32" s="201" customFormat="1" ht="17.25" customHeight="1">
      <c r="A11" s="668" t="s">
        <v>6</v>
      </c>
      <c r="B11" s="669"/>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661" t="s">
        <v>322</v>
      </c>
      <c r="B12" s="662"/>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673" t="s">
        <v>298</v>
      </c>
      <c r="B13" s="674"/>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675" t="s">
        <v>182</v>
      </c>
      <c r="B14" s="676"/>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80</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17</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267</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299</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270</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271</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272</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273</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278</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280</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281</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282</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284</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286</v>
      </c>
      <c r="AI28" s="190">
        <f>82/88</f>
        <v>0.9318181818181818</v>
      </c>
    </row>
    <row r="29" spans="1:20" ht="15.75" customHeight="1">
      <c r="A29" s="202"/>
      <c r="B29" s="679" t="s">
        <v>310</v>
      </c>
      <c r="C29" s="679"/>
      <c r="D29" s="679"/>
      <c r="E29" s="679"/>
      <c r="F29" s="258"/>
      <c r="G29" s="258"/>
      <c r="H29" s="258"/>
      <c r="I29" s="258"/>
      <c r="J29" s="258"/>
      <c r="K29" s="258"/>
      <c r="L29" s="206"/>
      <c r="M29" s="678" t="s">
        <v>323</v>
      </c>
      <c r="N29" s="678"/>
      <c r="O29" s="678"/>
      <c r="P29" s="678"/>
      <c r="Q29" s="678"/>
      <c r="R29" s="678"/>
      <c r="S29" s="678"/>
      <c r="T29" s="678"/>
    </row>
    <row r="30" spans="1:20" ht="18.75" customHeight="1">
      <c r="A30" s="202"/>
      <c r="B30" s="680" t="s">
        <v>155</v>
      </c>
      <c r="C30" s="680"/>
      <c r="D30" s="680"/>
      <c r="E30" s="680"/>
      <c r="F30" s="205"/>
      <c r="G30" s="205"/>
      <c r="H30" s="205"/>
      <c r="I30" s="205"/>
      <c r="J30" s="205"/>
      <c r="K30" s="205"/>
      <c r="L30" s="206"/>
      <c r="M30" s="663" t="s">
        <v>156</v>
      </c>
      <c r="N30" s="663"/>
      <c r="O30" s="663"/>
      <c r="P30" s="663"/>
      <c r="Q30" s="663"/>
      <c r="R30" s="663"/>
      <c r="S30" s="663"/>
      <c r="T30" s="663"/>
    </row>
    <row r="31" spans="1:20" ht="18.75">
      <c r="A31" s="208"/>
      <c r="B31" s="636"/>
      <c r="C31" s="636"/>
      <c r="D31" s="636"/>
      <c r="E31" s="636"/>
      <c r="F31" s="209"/>
      <c r="G31" s="209"/>
      <c r="H31" s="209"/>
      <c r="I31" s="209"/>
      <c r="J31" s="209"/>
      <c r="K31" s="209"/>
      <c r="L31" s="209"/>
      <c r="M31" s="637"/>
      <c r="N31" s="637"/>
      <c r="O31" s="637"/>
      <c r="P31" s="637"/>
      <c r="Q31" s="637"/>
      <c r="R31" s="637"/>
      <c r="S31" s="637"/>
      <c r="T31" s="637"/>
    </row>
    <row r="32" spans="1:20" ht="18.75">
      <c r="A32" s="208"/>
      <c r="B32" s="209"/>
      <c r="C32" s="209"/>
      <c r="D32" s="209"/>
      <c r="E32" s="209"/>
      <c r="F32" s="209"/>
      <c r="G32" s="209"/>
      <c r="H32" s="209"/>
      <c r="I32" s="209"/>
      <c r="J32" s="209"/>
      <c r="K32" s="209"/>
      <c r="L32" s="209"/>
      <c r="M32" s="209"/>
      <c r="N32" s="209"/>
      <c r="O32" s="209"/>
      <c r="P32" s="209"/>
      <c r="Q32" s="209"/>
      <c r="R32" s="206"/>
      <c r="S32" s="206"/>
      <c r="T32" s="206"/>
    </row>
    <row r="33" spans="2:20" ht="18">
      <c r="B33" s="681" t="s">
        <v>289</v>
      </c>
      <c r="C33" s="681"/>
      <c r="D33" s="681"/>
      <c r="E33" s="681"/>
      <c r="F33" s="681"/>
      <c r="G33" s="259"/>
      <c r="H33" s="259"/>
      <c r="I33" s="259"/>
      <c r="J33" s="259"/>
      <c r="K33" s="259"/>
      <c r="L33" s="259"/>
      <c r="M33" s="259"/>
      <c r="N33" s="681" t="s">
        <v>289</v>
      </c>
      <c r="O33" s="681"/>
      <c r="P33" s="681"/>
      <c r="Q33" s="681"/>
      <c r="R33" s="681"/>
      <c r="S33" s="681"/>
      <c r="T33" s="206"/>
    </row>
    <row r="34" spans="2:20" ht="18">
      <c r="B34" s="206"/>
      <c r="C34" s="206"/>
      <c r="D34" s="206"/>
      <c r="E34" s="206"/>
      <c r="F34" s="206"/>
      <c r="G34" s="206"/>
      <c r="H34" s="206"/>
      <c r="I34" s="206"/>
      <c r="J34" s="206"/>
      <c r="K34" s="206"/>
      <c r="L34" s="206"/>
      <c r="M34" s="206"/>
      <c r="N34" s="206"/>
      <c r="O34" s="206"/>
      <c r="P34" s="206"/>
      <c r="Q34" s="206"/>
      <c r="R34" s="206"/>
      <c r="S34" s="206"/>
      <c r="T34" s="206"/>
    </row>
    <row r="35" spans="2:20" ht="18.75">
      <c r="B35" s="521" t="s">
        <v>246</v>
      </c>
      <c r="C35" s="521"/>
      <c r="D35" s="521"/>
      <c r="E35" s="521"/>
      <c r="F35" s="210"/>
      <c r="G35" s="210"/>
      <c r="H35" s="210"/>
      <c r="I35" s="182"/>
      <c r="J35" s="182"/>
      <c r="K35" s="182"/>
      <c r="L35" s="182"/>
      <c r="M35" s="522" t="s">
        <v>247</v>
      </c>
      <c r="N35" s="522"/>
      <c r="O35" s="522"/>
      <c r="P35" s="522"/>
      <c r="Q35" s="522"/>
      <c r="R35" s="522"/>
      <c r="S35" s="522"/>
      <c r="T35" s="522"/>
    </row>
    <row r="36" spans="2:20" ht="18.75">
      <c r="B36" s="92"/>
      <c r="C36" s="92"/>
      <c r="D36" s="92"/>
      <c r="E36" s="92"/>
      <c r="F36" s="210"/>
      <c r="G36" s="210"/>
      <c r="H36" s="210"/>
      <c r="I36" s="182"/>
      <c r="J36" s="182"/>
      <c r="K36" s="182"/>
      <c r="L36" s="182"/>
      <c r="M36" s="93"/>
      <c r="N36" s="93"/>
      <c r="O36" s="93"/>
      <c r="P36" s="93"/>
      <c r="Q36" s="93"/>
      <c r="R36" s="93"/>
      <c r="S36" s="93"/>
      <c r="T36" s="93"/>
    </row>
    <row r="37" spans="2:20" ht="18.75">
      <c r="B37" s="92"/>
      <c r="C37" s="92"/>
      <c r="D37" s="92"/>
      <c r="E37" s="92"/>
      <c r="F37" s="210"/>
      <c r="G37" s="210"/>
      <c r="H37" s="210"/>
      <c r="I37" s="182"/>
      <c r="J37" s="182"/>
      <c r="K37" s="182"/>
      <c r="L37" s="182"/>
      <c r="M37" s="93"/>
      <c r="N37" s="93"/>
      <c r="O37" s="93"/>
      <c r="P37" s="93"/>
      <c r="Q37" s="93"/>
      <c r="R37" s="93"/>
      <c r="S37" s="93"/>
      <c r="T37" s="93"/>
    </row>
    <row r="38" s="261" customFormat="1" ht="15" hidden="1">
      <c r="A38" s="260" t="s">
        <v>131</v>
      </c>
    </row>
    <row r="39" spans="2:8" s="262" customFormat="1" ht="15" hidden="1">
      <c r="B39" s="263" t="s">
        <v>183</v>
      </c>
      <c r="C39" s="263"/>
      <c r="D39" s="263"/>
      <c r="E39" s="263"/>
      <c r="F39" s="263"/>
      <c r="G39" s="263"/>
      <c r="H39" s="263"/>
    </row>
    <row r="40" spans="2:8" s="264" customFormat="1" ht="15" hidden="1">
      <c r="B40" s="263" t="s">
        <v>184</v>
      </c>
      <c r="C40" s="189"/>
      <c r="D40" s="189"/>
      <c r="E40" s="189"/>
      <c r="F40" s="189"/>
      <c r="G40" s="189"/>
      <c r="H40" s="189"/>
    </row>
    <row r="41" ht="12.75" hidden="1"/>
    <row r="42" ht="12.75" hidden="1"/>
    <row r="43" ht="12.75" hidden="1"/>
    <row r="44" ht="12.75" hidden="1"/>
    <row r="45" ht="12.75" hidden="1"/>
  </sheetData>
  <sheetProtection/>
  <mergeCells count="48">
    <mergeCell ref="P1:T1"/>
    <mergeCell ref="I9:I10"/>
    <mergeCell ref="T8:T10"/>
    <mergeCell ref="S8:S10"/>
    <mergeCell ref="K8:M9"/>
    <mergeCell ref="J8:J10"/>
    <mergeCell ref="N8:P9"/>
    <mergeCell ref="Q8:Q10"/>
    <mergeCell ref="R8:R10"/>
    <mergeCell ref="E3:N3"/>
    <mergeCell ref="D9:D10"/>
    <mergeCell ref="D7:J7"/>
    <mergeCell ref="H8:I8"/>
    <mergeCell ref="F8:G8"/>
    <mergeCell ref="H9:H10"/>
    <mergeCell ref="G9:G10"/>
    <mergeCell ref="P5:T5"/>
    <mergeCell ref="D6:J6"/>
    <mergeCell ref="P2:T2"/>
    <mergeCell ref="P3:T3"/>
    <mergeCell ref="P4:T4"/>
    <mergeCell ref="K6:T7"/>
    <mergeCell ref="A1:C1"/>
    <mergeCell ref="A3:C3"/>
    <mergeCell ref="A4:C4"/>
    <mergeCell ref="E2:N2"/>
    <mergeCell ref="A2:D2"/>
    <mergeCell ref="D4:N4"/>
    <mergeCell ref="E1:N1"/>
    <mergeCell ref="M35:T35"/>
    <mergeCell ref="M29:T29"/>
    <mergeCell ref="B35:E35"/>
    <mergeCell ref="B29:E29"/>
    <mergeCell ref="B30:E30"/>
    <mergeCell ref="B31:E31"/>
    <mergeCell ref="B33:F33"/>
    <mergeCell ref="N33:S33"/>
    <mergeCell ref="M31:T31"/>
    <mergeCell ref="A12:B12"/>
    <mergeCell ref="M30:T30"/>
    <mergeCell ref="C6:C10"/>
    <mergeCell ref="E9:E10"/>
    <mergeCell ref="A11:B11"/>
    <mergeCell ref="F9:F10"/>
    <mergeCell ref="A6:B10"/>
    <mergeCell ref="A13:B13"/>
    <mergeCell ref="A14:B14"/>
    <mergeCell ref="D8:E8"/>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707" t="s">
        <v>185</v>
      </c>
      <c r="B1" s="707"/>
      <c r="C1" s="707"/>
      <c r="D1" s="710" t="s">
        <v>362</v>
      </c>
      <c r="E1" s="710"/>
      <c r="F1" s="710"/>
      <c r="G1" s="710"/>
      <c r="H1" s="710"/>
      <c r="I1" s="710"/>
      <c r="J1" s="711" t="s">
        <v>363</v>
      </c>
      <c r="K1" s="712"/>
      <c r="L1" s="712"/>
    </row>
    <row r="2" spans="1:12" ht="34.5" customHeight="1">
      <c r="A2" s="713" t="s">
        <v>324</v>
      </c>
      <c r="B2" s="713"/>
      <c r="C2" s="713"/>
      <c r="D2" s="710"/>
      <c r="E2" s="710"/>
      <c r="F2" s="710"/>
      <c r="G2" s="710"/>
      <c r="H2" s="710"/>
      <c r="I2" s="710"/>
      <c r="J2" s="714" t="s">
        <v>364</v>
      </c>
      <c r="K2" s="715"/>
      <c r="L2" s="715"/>
    </row>
    <row r="3" spans="1:12" ht="15" customHeight="1">
      <c r="A3" s="265" t="s">
        <v>254</v>
      </c>
      <c r="B3" s="174"/>
      <c r="C3" s="716"/>
      <c r="D3" s="716"/>
      <c r="E3" s="716"/>
      <c r="F3" s="716"/>
      <c r="G3" s="716"/>
      <c r="H3" s="716"/>
      <c r="I3" s="716"/>
      <c r="J3" s="708"/>
      <c r="K3" s="709"/>
      <c r="L3" s="709"/>
    </row>
    <row r="4" spans="1:12" ht="15.75" customHeight="1">
      <c r="A4" s="266"/>
      <c r="B4" s="266"/>
      <c r="C4" s="267"/>
      <c r="D4" s="267"/>
      <c r="E4" s="170"/>
      <c r="F4" s="170"/>
      <c r="G4" s="170"/>
      <c r="H4" s="268"/>
      <c r="I4" s="268"/>
      <c r="J4" s="704" t="s">
        <v>186</v>
      </c>
      <c r="K4" s="704"/>
      <c r="L4" s="704"/>
    </row>
    <row r="5" spans="1:12" s="269" customFormat="1" ht="28.5" customHeight="1">
      <c r="A5" s="718" t="s">
        <v>57</v>
      </c>
      <c r="B5" s="718"/>
      <c r="C5" s="628" t="s">
        <v>31</v>
      </c>
      <c r="D5" s="628" t="s">
        <v>187</v>
      </c>
      <c r="E5" s="628"/>
      <c r="F5" s="628"/>
      <c r="G5" s="628"/>
      <c r="H5" s="628" t="s">
        <v>188</v>
      </c>
      <c r="I5" s="628"/>
      <c r="J5" s="628" t="s">
        <v>189</v>
      </c>
      <c r="K5" s="628"/>
      <c r="L5" s="628"/>
    </row>
    <row r="6" spans="1:13" s="269" customFormat="1" ht="80.25" customHeight="1">
      <c r="A6" s="718"/>
      <c r="B6" s="718"/>
      <c r="C6" s="628"/>
      <c r="D6" s="215" t="s">
        <v>190</v>
      </c>
      <c r="E6" s="215" t="s">
        <v>191</v>
      </c>
      <c r="F6" s="215" t="s">
        <v>325</v>
      </c>
      <c r="G6" s="215" t="s">
        <v>192</v>
      </c>
      <c r="H6" s="215" t="s">
        <v>193</v>
      </c>
      <c r="I6" s="215" t="s">
        <v>194</v>
      </c>
      <c r="J6" s="215" t="s">
        <v>195</v>
      </c>
      <c r="K6" s="215" t="s">
        <v>196</v>
      </c>
      <c r="L6" s="215" t="s">
        <v>197</v>
      </c>
      <c r="M6" s="270"/>
    </row>
    <row r="7" spans="1:12" s="271" customFormat="1" ht="16.5" customHeight="1">
      <c r="A7" s="705" t="s">
        <v>6</v>
      </c>
      <c r="B7" s="705"/>
      <c r="C7" s="221">
        <v>1</v>
      </c>
      <c r="D7" s="221">
        <v>2</v>
      </c>
      <c r="E7" s="221">
        <v>3</v>
      </c>
      <c r="F7" s="221">
        <v>4</v>
      </c>
      <c r="G7" s="221">
        <v>5</v>
      </c>
      <c r="H7" s="221">
        <v>6</v>
      </c>
      <c r="I7" s="221">
        <v>7</v>
      </c>
      <c r="J7" s="221">
        <v>8</v>
      </c>
      <c r="K7" s="221">
        <v>9</v>
      </c>
      <c r="L7" s="221">
        <v>10</v>
      </c>
    </row>
    <row r="8" spans="1:12" s="271" customFormat="1" ht="16.5" customHeight="1">
      <c r="A8" s="721" t="s">
        <v>322</v>
      </c>
      <c r="B8" s="722"/>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719" t="s">
        <v>298</v>
      </c>
      <c r="B9" s="720"/>
      <c r="C9" s="224">
        <v>9</v>
      </c>
      <c r="D9" s="224">
        <v>2</v>
      </c>
      <c r="E9" s="224">
        <v>2</v>
      </c>
      <c r="F9" s="224">
        <v>0</v>
      </c>
      <c r="G9" s="224">
        <v>5</v>
      </c>
      <c r="H9" s="224">
        <v>8</v>
      </c>
      <c r="I9" s="224">
        <v>0</v>
      </c>
      <c r="J9" s="224">
        <v>8</v>
      </c>
      <c r="K9" s="224">
        <v>1</v>
      </c>
      <c r="L9" s="224">
        <v>0</v>
      </c>
    </row>
    <row r="10" spans="1:12" s="271" customFormat="1" ht="16.5" customHeight="1">
      <c r="A10" s="706" t="s">
        <v>182</v>
      </c>
      <c r="B10" s="706"/>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198</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17</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267</v>
      </c>
      <c r="C13" s="272">
        <f aca="true" t="shared" si="3" ref="C13:C23">D13+E13+F13+G13</f>
        <v>0</v>
      </c>
      <c r="D13" s="231">
        <v>0</v>
      </c>
      <c r="E13" s="231">
        <v>0</v>
      </c>
      <c r="F13" s="231">
        <v>0</v>
      </c>
      <c r="G13" s="231">
        <v>0</v>
      </c>
      <c r="H13" s="231">
        <v>0</v>
      </c>
      <c r="I13" s="231">
        <v>0</v>
      </c>
      <c r="J13" s="273">
        <v>0</v>
      </c>
      <c r="K13" s="273">
        <v>0</v>
      </c>
      <c r="L13" s="273">
        <v>0</v>
      </c>
      <c r="AF13" s="271" t="s">
        <v>266</v>
      </c>
    </row>
    <row r="14" spans="1:37" s="271" customFormat="1" ht="16.5" customHeight="1">
      <c r="A14" s="274">
        <v>2</v>
      </c>
      <c r="B14" s="68" t="s">
        <v>299</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270</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271</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326</v>
      </c>
      <c r="C17" s="272">
        <f t="shared" si="3"/>
        <v>1</v>
      </c>
      <c r="D17" s="231">
        <v>0</v>
      </c>
      <c r="E17" s="231">
        <v>0</v>
      </c>
      <c r="F17" s="231">
        <v>0</v>
      </c>
      <c r="G17" s="231">
        <v>1</v>
      </c>
      <c r="H17" s="231">
        <v>1</v>
      </c>
      <c r="I17" s="231">
        <v>0</v>
      </c>
      <c r="J17" s="273">
        <v>1</v>
      </c>
      <c r="K17" s="273">
        <v>0</v>
      </c>
      <c r="L17" s="273">
        <v>0</v>
      </c>
      <c r="AF17" s="199" t="s">
        <v>269</v>
      </c>
    </row>
    <row r="18" spans="1:12" s="271" customFormat="1" ht="16.5" customHeight="1">
      <c r="A18" s="274">
        <v>6</v>
      </c>
      <c r="B18" s="68" t="s">
        <v>273</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278</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280</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281</v>
      </c>
      <c r="C21" s="272">
        <f t="shared" si="3"/>
        <v>0</v>
      </c>
      <c r="D21" s="231">
        <v>0</v>
      </c>
      <c r="E21" s="231">
        <v>0</v>
      </c>
      <c r="F21" s="231">
        <v>0</v>
      </c>
      <c r="G21" s="231">
        <v>0</v>
      </c>
      <c r="H21" s="231">
        <v>0</v>
      </c>
      <c r="I21" s="231">
        <v>0</v>
      </c>
      <c r="J21" s="273">
        <v>0</v>
      </c>
      <c r="K21" s="273">
        <v>0</v>
      </c>
      <c r="L21" s="273">
        <v>0</v>
      </c>
      <c r="AJ21" s="271" t="s">
        <v>274</v>
      </c>
      <c r="AK21" s="271" t="s">
        <v>275</v>
      </c>
      <c r="AL21" s="271" t="s">
        <v>276</v>
      </c>
      <c r="AM21" s="199" t="s">
        <v>277</v>
      </c>
    </row>
    <row r="22" spans="1:39" s="271" customFormat="1" ht="16.5" customHeight="1">
      <c r="A22" s="274">
        <v>10</v>
      </c>
      <c r="B22" s="68" t="s">
        <v>282</v>
      </c>
      <c r="C22" s="272">
        <f t="shared" si="3"/>
        <v>1</v>
      </c>
      <c r="D22" s="231">
        <v>0</v>
      </c>
      <c r="E22" s="231">
        <v>1</v>
      </c>
      <c r="F22" s="231">
        <v>0</v>
      </c>
      <c r="G22" s="231">
        <v>0</v>
      </c>
      <c r="H22" s="231">
        <v>1</v>
      </c>
      <c r="I22" s="231">
        <v>0</v>
      </c>
      <c r="J22" s="273">
        <v>1</v>
      </c>
      <c r="K22" s="273">
        <v>0</v>
      </c>
      <c r="L22" s="273">
        <v>0</v>
      </c>
      <c r="AM22" s="199" t="s">
        <v>279</v>
      </c>
    </row>
    <row r="23" spans="1:12" s="271" customFormat="1" ht="16.5" customHeight="1">
      <c r="A23" s="274">
        <v>11</v>
      </c>
      <c r="B23" s="68" t="s">
        <v>284</v>
      </c>
      <c r="C23" s="272">
        <f t="shared" si="3"/>
        <v>0</v>
      </c>
      <c r="D23" s="231">
        <v>0</v>
      </c>
      <c r="E23" s="231">
        <v>0</v>
      </c>
      <c r="F23" s="231">
        <v>0</v>
      </c>
      <c r="G23" s="231">
        <v>0</v>
      </c>
      <c r="H23" s="231">
        <v>0</v>
      </c>
      <c r="I23" s="231">
        <v>0</v>
      </c>
      <c r="J23" s="273">
        <v>0</v>
      </c>
      <c r="K23" s="273">
        <v>0</v>
      </c>
      <c r="L23" s="273">
        <v>0</v>
      </c>
    </row>
    <row r="24" ht="9" customHeight="1">
      <c r="AJ24" s="233" t="s">
        <v>274</v>
      </c>
    </row>
    <row r="25" spans="1:36" ht="15.75" customHeight="1">
      <c r="A25" s="626" t="s">
        <v>327</v>
      </c>
      <c r="B25" s="626"/>
      <c r="C25" s="626"/>
      <c r="D25" s="626"/>
      <c r="E25" s="182"/>
      <c r="F25" s="633" t="s">
        <v>285</v>
      </c>
      <c r="G25" s="633"/>
      <c r="H25" s="633"/>
      <c r="I25" s="633"/>
      <c r="J25" s="633"/>
      <c r="K25" s="633"/>
      <c r="L25" s="633"/>
      <c r="AJ25" s="190" t="s">
        <v>283</v>
      </c>
    </row>
    <row r="26" spans="1:44" ht="15" customHeight="1">
      <c r="A26" s="639" t="s">
        <v>155</v>
      </c>
      <c r="B26" s="639"/>
      <c r="C26" s="639"/>
      <c r="D26" s="639"/>
      <c r="E26" s="183"/>
      <c r="F26" s="642" t="s">
        <v>156</v>
      </c>
      <c r="G26" s="642"/>
      <c r="H26" s="642"/>
      <c r="I26" s="642"/>
      <c r="J26" s="642"/>
      <c r="K26" s="642"/>
      <c r="L26" s="642"/>
      <c r="AR26" s="190"/>
    </row>
    <row r="27" spans="1:12" s="170" customFormat="1" ht="18.75">
      <c r="A27" s="636"/>
      <c r="B27" s="636"/>
      <c r="C27" s="636"/>
      <c r="D27" s="636"/>
      <c r="E27" s="182"/>
      <c r="F27" s="637"/>
      <c r="G27" s="637"/>
      <c r="H27" s="637"/>
      <c r="I27" s="637"/>
      <c r="J27" s="637"/>
      <c r="K27" s="637"/>
      <c r="L27" s="637"/>
    </row>
    <row r="28" spans="1:35" ht="18">
      <c r="A28" s="187"/>
      <c r="B28" s="187"/>
      <c r="C28" s="182"/>
      <c r="D28" s="182"/>
      <c r="E28" s="182"/>
      <c r="F28" s="182"/>
      <c r="G28" s="182"/>
      <c r="H28" s="182"/>
      <c r="I28" s="182"/>
      <c r="J28" s="182"/>
      <c r="K28" s="182"/>
      <c r="L28" s="182"/>
      <c r="AG28" s="233" t="s">
        <v>286</v>
      </c>
      <c r="AI28" s="190">
        <f>82/88</f>
        <v>0.9318181818181818</v>
      </c>
    </row>
    <row r="29" spans="1:12" ht="18">
      <c r="A29" s="187"/>
      <c r="B29" s="717" t="s">
        <v>289</v>
      </c>
      <c r="C29" s="717"/>
      <c r="D29" s="182"/>
      <c r="E29" s="182"/>
      <c r="F29" s="182"/>
      <c r="G29" s="182"/>
      <c r="H29" s="717" t="s">
        <v>289</v>
      </c>
      <c r="I29" s="717"/>
      <c r="J29" s="717"/>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9.5" hidden="1">
      <c r="A32" s="278" t="s">
        <v>199</v>
      </c>
      <c r="B32" s="185"/>
      <c r="C32" s="186"/>
      <c r="D32" s="186"/>
      <c r="E32" s="186"/>
      <c r="F32" s="186"/>
      <c r="G32" s="186"/>
      <c r="H32" s="186"/>
      <c r="I32" s="186"/>
      <c r="J32" s="186"/>
      <c r="K32" s="186"/>
      <c r="L32" s="186"/>
    </row>
    <row r="33" spans="1:12" s="211" customFormat="1" ht="18.75" hidden="1">
      <c r="A33" s="237"/>
      <c r="B33" s="279" t="s">
        <v>200</v>
      </c>
      <c r="C33" s="279"/>
      <c r="D33" s="279"/>
      <c r="E33" s="236"/>
      <c r="F33" s="236"/>
      <c r="G33" s="236"/>
      <c r="H33" s="236"/>
      <c r="I33" s="236"/>
      <c r="J33" s="236"/>
      <c r="K33" s="236"/>
      <c r="L33" s="236"/>
    </row>
    <row r="34" spans="1:12" s="211" customFormat="1" ht="18.75" hidden="1">
      <c r="A34" s="237"/>
      <c r="B34" s="279" t="s">
        <v>201</v>
      </c>
      <c r="C34" s="279"/>
      <c r="D34" s="279"/>
      <c r="E34" s="279"/>
      <c r="F34" s="236"/>
      <c r="G34" s="236"/>
      <c r="H34" s="236"/>
      <c r="I34" s="236"/>
      <c r="J34" s="236"/>
      <c r="K34" s="236"/>
      <c r="L34" s="236"/>
    </row>
    <row r="35" spans="1:12" s="211" customFormat="1" ht="18.75" hidden="1">
      <c r="A35" s="237"/>
      <c r="B35" s="236" t="s">
        <v>202</v>
      </c>
      <c r="C35" s="236"/>
      <c r="D35" s="236"/>
      <c r="E35" s="236"/>
      <c r="F35" s="236"/>
      <c r="G35" s="236"/>
      <c r="H35" s="236"/>
      <c r="I35" s="236"/>
      <c r="J35" s="236"/>
      <c r="K35" s="236"/>
      <c r="L35" s="236"/>
    </row>
    <row r="36" spans="1:12" ht="18">
      <c r="A36" s="187"/>
      <c r="B36" s="187"/>
      <c r="C36" s="182"/>
      <c r="D36" s="182"/>
      <c r="E36" s="182"/>
      <c r="F36" s="182"/>
      <c r="G36" s="182"/>
      <c r="H36" s="182"/>
      <c r="I36" s="182"/>
      <c r="J36" s="182"/>
      <c r="K36" s="182"/>
      <c r="L36" s="182"/>
    </row>
    <row r="37" spans="1:13" ht="18.75">
      <c r="A37" s="521" t="s">
        <v>246</v>
      </c>
      <c r="B37" s="521"/>
      <c r="C37" s="521"/>
      <c r="D37" s="521"/>
      <c r="E37" s="210"/>
      <c r="F37" s="522" t="s">
        <v>247</v>
      </c>
      <c r="G37" s="522"/>
      <c r="H37" s="522"/>
      <c r="I37" s="522"/>
      <c r="J37" s="522"/>
      <c r="K37" s="522"/>
      <c r="L37" s="522"/>
      <c r="M37" s="127"/>
    </row>
    <row r="38" spans="1:12" ht="18">
      <c r="A38" s="187"/>
      <c r="B38" s="187"/>
      <c r="C38" s="182"/>
      <c r="D38" s="182"/>
      <c r="E38" s="182"/>
      <c r="F38" s="182"/>
      <c r="G38" s="182"/>
      <c r="H38" s="182"/>
      <c r="I38" s="182"/>
      <c r="J38" s="182"/>
      <c r="K38" s="182"/>
      <c r="L38" s="182"/>
    </row>
  </sheetData>
  <sheetProtection/>
  <mergeCells count="27">
    <mergeCell ref="B29:C29"/>
    <mergeCell ref="H29:J29"/>
    <mergeCell ref="A5:B6"/>
    <mergeCell ref="A25:D25"/>
    <mergeCell ref="J5:L5"/>
    <mergeCell ref="H5:I5"/>
    <mergeCell ref="D5:G5"/>
    <mergeCell ref="F25:L25"/>
    <mergeCell ref="A9:B9"/>
    <mergeCell ref="A8:B8"/>
    <mergeCell ref="A1:C1"/>
    <mergeCell ref="J3:L3"/>
    <mergeCell ref="D1:I2"/>
    <mergeCell ref="J1:L1"/>
    <mergeCell ref="A2:C2"/>
    <mergeCell ref="J2:L2"/>
    <mergeCell ref="C3:I3"/>
    <mergeCell ref="A37:D37"/>
    <mergeCell ref="J4:L4"/>
    <mergeCell ref="F37:L37"/>
    <mergeCell ref="F27:L27"/>
    <mergeCell ref="A7:B7"/>
    <mergeCell ref="C5:C6"/>
    <mergeCell ref="A10:B10"/>
    <mergeCell ref="A26:D26"/>
    <mergeCell ref="F26:L26"/>
    <mergeCell ref="A27:D27"/>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730" t="s">
        <v>203</v>
      </c>
      <c r="B1" s="730"/>
      <c r="C1" s="730"/>
      <c r="D1" s="710" t="s">
        <v>365</v>
      </c>
      <c r="E1" s="710"/>
      <c r="F1" s="710"/>
      <c r="G1" s="710"/>
      <c r="H1" s="710"/>
      <c r="I1" s="170"/>
      <c r="J1" s="171" t="s">
        <v>359</v>
      </c>
      <c r="K1" s="280"/>
      <c r="L1" s="280"/>
    </row>
    <row r="2" spans="1:12" ht="15.75" customHeight="1">
      <c r="A2" s="734" t="s">
        <v>300</v>
      </c>
      <c r="B2" s="734"/>
      <c r="C2" s="734"/>
      <c r="D2" s="710"/>
      <c r="E2" s="710"/>
      <c r="F2" s="710"/>
      <c r="G2" s="710"/>
      <c r="H2" s="710"/>
      <c r="I2" s="170"/>
      <c r="J2" s="281" t="s">
        <v>301</v>
      </c>
      <c r="K2" s="281"/>
      <c r="L2" s="281"/>
    </row>
    <row r="3" spans="1:12" ht="18.75" customHeight="1">
      <c r="A3" s="652" t="s">
        <v>252</v>
      </c>
      <c r="B3" s="652"/>
      <c r="C3" s="652"/>
      <c r="D3" s="167"/>
      <c r="E3" s="167"/>
      <c r="F3" s="167"/>
      <c r="G3" s="167"/>
      <c r="H3" s="167"/>
      <c r="I3" s="170"/>
      <c r="J3" s="174" t="s">
        <v>358</v>
      </c>
      <c r="K3" s="174"/>
      <c r="L3" s="174"/>
    </row>
    <row r="4" spans="1:12" ht="15.75" customHeight="1">
      <c r="A4" s="731" t="s">
        <v>328</v>
      </c>
      <c r="B4" s="731"/>
      <c r="C4" s="731"/>
      <c r="D4" s="729"/>
      <c r="E4" s="729"/>
      <c r="F4" s="729"/>
      <c r="G4" s="729"/>
      <c r="H4" s="729"/>
      <c r="I4" s="170"/>
      <c r="J4" s="282" t="s">
        <v>293</v>
      </c>
      <c r="K4" s="282"/>
      <c r="L4" s="282"/>
    </row>
    <row r="5" spans="1:12" ht="15.75">
      <c r="A5" s="735"/>
      <c r="B5" s="735"/>
      <c r="C5" s="166"/>
      <c r="D5" s="170"/>
      <c r="E5" s="170"/>
      <c r="F5" s="170"/>
      <c r="G5" s="170"/>
      <c r="H5" s="283"/>
      <c r="I5" s="727" t="s">
        <v>329</v>
      </c>
      <c r="J5" s="727"/>
      <c r="K5" s="727"/>
      <c r="L5" s="727"/>
    </row>
    <row r="6" spans="1:12" ht="18.75" customHeight="1">
      <c r="A6" s="644" t="s">
        <v>57</v>
      </c>
      <c r="B6" s="645"/>
      <c r="C6" s="723" t="s">
        <v>204</v>
      </c>
      <c r="D6" s="640" t="s">
        <v>205</v>
      </c>
      <c r="E6" s="728"/>
      <c r="F6" s="641"/>
      <c r="G6" s="640" t="s">
        <v>206</v>
      </c>
      <c r="H6" s="728"/>
      <c r="I6" s="728"/>
      <c r="J6" s="728"/>
      <c r="K6" s="728"/>
      <c r="L6" s="641"/>
    </row>
    <row r="7" spans="1:12" ht="15.75" customHeight="1">
      <c r="A7" s="646"/>
      <c r="B7" s="647"/>
      <c r="C7" s="724"/>
      <c r="D7" s="640" t="s">
        <v>7</v>
      </c>
      <c r="E7" s="728"/>
      <c r="F7" s="641"/>
      <c r="G7" s="723" t="s">
        <v>30</v>
      </c>
      <c r="H7" s="640" t="s">
        <v>7</v>
      </c>
      <c r="I7" s="728"/>
      <c r="J7" s="728"/>
      <c r="K7" s="728"/>
      <c r="L7" s="641"/>
    </row>
    <row r="8" spans="1:12" ht="14.25" customHeight="1">
      <c r="A8" s="646"/>
      <c r="B8" s="647"/>
      <c r="C8" s="724"/>
      <c r="D8" s="723" t="s">
        <v>207</v>
      </c>
      <c r="E8" s="723" t="s">
        <v>208</v>
      </c>
      <c r="F8" s="723" t="s">
        <v>209</v>
      </c>
      <c r="G8" s="724"/>
      <c r="H8" s="723" t="s">
        <v>210</v>
      </c>
      <c r="I8" s="723" t="s">
        <v>211</v>
      </c>
      <c r="J8" s="723" t="s">
        <v>212</v>
      </c>
      <c r="K8" s="723" t="s">
        <v>213</v>
      </c>
      <c r="L8" s="723" t="s">
        <v>214</v>
      </c>
    </row>
    <row r="9" spans="1:12" ht="77.25" customHeight="1">
      <c r="A9" s="648"/>
      <c r="B9" s="649"/>
      <c r="C9" s="725"/>
      <c r="D9" s="725"/>
      <c r="E9" s="725"/>
      <c r="F9" s="725"/>
      <c r="G9" s="725"/>
      <c r="H9" s="725"/>
      <c r="I9" s="725"/>
      <c r="J9" s="725"/>
      <c r="K9" s="725"/>
      <c r="L9" s="725"/>
    </row>
    <row r="10" spans="1:12" s="271" customFormat="1" ht="16.5" customHeight="1">
      <c r="A10" s="736" t="s">
        <v>6</v>
      </c>
      <c r="B10" s="737"/>
      <c r="C10" s="220">
        <v>1</v>
      </c>
      <c r="D10" s="220">
        <v>2</v>
      </c>
      <c r="E10" s="220">
        <v>3</v>
      </c>
      <c r="F10" s="220">
        <v>4</v>
      </c>
      <c r="G10" s="220">
        <v>5</v>
      </c>
      <c r="H10" s="220">
        <v>6</v>
      </c>
      <c r="I10" s="220">
        <v>7</v>
      </c>
      <c r="J10" s="220">
        <v>8</v>
      </c>
      <c r="K10" s="221" t="s">
        <v>63</v>
      </c>
      <c r="L10" s="221" t="s">
        <v>83</v>
      </c>
    </row>
    <row r="11" spans="1:12" s="271" customFormat="1" ht="16.5" customHeight="1">
      <c r="A11" s="740" t="s">
        <v>297</v>
      </c>
      <c r="B11" s="741"/>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738" t="s">
        <v>298</v>
      </c>
      <c r="B12" s="739"/>
      <c r="C12" s="224">
        <v>12</v>
      </c>
      <c r="D12" s="224">
        <v>0</v>
      </c>
      <c r="E12" s="224">
        <v>1</v>
      </c>
      <c r="F12" s="224">
        <v>11</v>
      </c>
      <c r="G12" s="224">
        <v>10</v>
      </c>
      <c r="H12" s="224">
        <v>0</v>
      </c>
      <c r="I12" s="224">
        <v>0</v>
      </c>
      <c r="J12" s="224">
        <v>0</v>
      </c>
      <c r="K12" s="224">
        <v>6</v>
      </c>
      <c r="L12" s="224">
        <v>4</v>
      </c>
    </row>
    <row r="13" spans="1:32" s="271" customFormat="1" ht="16.5" customHeight="1">
      <c r="A13" s="732" t="s">
        <v>30</v>
      </c>
      <c r="B13" s="733"/>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266</v>
      </c>
    </row>
    <row r="14" spans="1:37" s="271" customFormat="1" ht="16.5" customHeight="1">
      <c r="A14" s="274" t="s">
        <v>0</v>
      </c>
      <c r="B14" s="198" t="s">
        <v>133</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17</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267</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268</v>
      </c>
      <c r="C17" s="226">
        <f t="shared" si="2"/>
        <v>1</v>
      </c>
      <c r="D17" s="231">
        <v>0</v>
      </c>
      <c r="E17" s="231">
        <v>0</v>
      </c>
      <c r="F17" s="231">
        <v>1</v>
      </c>
      <c r="G17" s="226">
        <f t="shared" si="1"/>
        <v>1</v>
      </c>
      <c r="H17" s="231">
        <v>0</v>
      </c>
      <c r="I17" s="231">
        <v>0</v>
      </c>
      <c r="J17" s="273">
        <v>0</v>
      </c>
      <c r="K17" s="273">
        <v>0</v>
      </c>
      <c r="L17" s="273">
        <v>1</v>
      </c>
      <c r="M17" s="285"/>
      <c r="AF17" s="199" t="s">
        <v>269</v>
      </c>
    </row>
    <row r="18" spans="1:14" s="271" customFormat="1" ht="15.75" customHeight="1">
      <c r="A18" s="200">
        <v>3</v>
      </c>
      <c r="B18" s="68" t="s">
        <v>270</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271</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272</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273</v>
      </c>
      <c r="C21" s="226">
        <f t="shared" si="2"/>
        <v>0</v>
      </c>
      <c r="D21" s="231">
        <v>0</v>
      </c>
      <c r="E21" s="231">
        <v>0</v>
      </c>
      <c r="F21" s="231">
        <v>0</v>
      </c>
      <c r="G21" s="226">
        <f t="shared" si="1"/>
        <v>0</v>
      </c>
      <c r="H21" s="231">
        <v>0</v>
      </c>
      <c r="I21" s="231">
        <v>0</v>
      </c>
      <c r="J21" s="273">
        <v>0</v>
      </c>
      <c r="K21" s="273">
        <v>0</v>
      </c>
      <c r="L21" s="273">
        <v>0</v>
      </c>
      <c r="M21" s="285"/>
      <c r="AJ21" s="271" t="s">
        <v>274</v>
      </c>
      <c r="AK21" s="271" t="s">
        <v>275</v>
      </c>
      <c r="AL21" s="271" t="s">
        <v>276</v>
      </c>
      <c r="AM21" s="199" t="s">
        <v>277</v>
      </c>
    </row>
    <row r="22" spans="1:39" s="271" customFormat="1" ht="15.75" customHeight="1">
      <c r="A22" s="200">
        <v>7</v>
      </c>
      <c r="B22" s="68" t="s">
        <v>278</v>
      </c>
      <c r="C22" s="226">
        <f t="shared" si="2"/>
        <v>0</v>
      </c>
      <c r="D22" s="231">
        <v>0</v>
      </c>
      <c r="E22" s="231">
        <v>0</v>
      </c>
      <c r="F22" s="231">
        <v>0</v>
      </c>
      <c r="G22" s="226">
        <f t="shared" si="1"/>
        <v>0</v>
      </c>
      <c r="H22" s="231">
        <v>0</v>
      </c>
      <c r="I22" s="231">
        <v>0</v>
      </c>
      <c r="J22" s="273">
        <v>0</v>
      </c>
      <c r="K22" s="273">
        <v>0</v>
      </c>
      <c r="L22" s="273">
        <v>0</v>
      </c>
      <c r="M22" s="285"/>
      <c r="N22" s="178"/>
      <c r="AM22" s="199" t="s">
        <v>279</v>
      </c>
    </row>
    <row r="23" spans="1:13" s="271" customFormat="1" ht="15.75" customHeight="1">
      <c r="A23" s="200">
        <v>8</v>
      </c>
      <c r="B23" s="68" t="s">
        <v>280</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281</v>
      </c>
      <c r="C24" s="226">
        <f t="shared" si="2"/>
        <v>0</v>
      </c>
      <c r="D24" s="231">
        <v>0</v>
      </c>
      <c r="E24" s="231">
        <v>0</v>
      </c>
      <c r="F24" s="231">
        <v>0</v>
      </c>
      <c r="G24" s="226">
        <f t="shared" si="1"/>
        <v>0</v>
      </c>
      <c r="H24" s="231">
        <v>0</v>
      </c>
      <c r="I24" s="231">
        <v>0</v>
      </c>
      <c r="J24" s="273">
        <v>0</v>
      </c>
      <c r="K24" s="273">
        <v>0</v>
      </c>
      <c r="L24" s="273">
        <v>0</v>
      </c>
      <c r="M24" s="285"/>
      <c r="AJ24" s="271" t="s">
        <v>274</v>
      </c>
    </row>
    <row r="25" spans="1:36" s="271" customFormat="1" ht="15.75" customHeight="1">
      <c r="A25" s="200">
        <v>10</v>
      </c>
      <c r="B25" s="68" t="s">
        <v>282</v>
      </c>
      <c r="C25" s="226">
        <f t="shared" si="2"/>
        <v>1</v>
      </c>
      <c r="D25" s="231">
        <v>0</v>
      </c>
      <c r="E25" s="231">
        <v>0</v>
      </c>
      <c r="F25" s="231">
        <v>1</v>
      </c>
      <c r="G25" s="226">
        <f t="shared" si="1"/>
        <v>1</v>
      </c>
      <c r="H25" s="231">
        <v>0</v>
      </c>
      <c r="I25" s="231">
        <v>0</v>
      </c>
      <c r="J25" s="273">
        <v>0</v>
      </c>
      <c r="K25" s="273">
        <v>0</v>
      </c>
      <c r="L25" s="273">
        <v>1</v>
      </c>
      <c r="M25" s="285"/>
      <c r="AJ25" s="199" t="s">
        <v>283</v>
      </c>
    </row>
    <row r="26" spans="1:44" s="271" customFormat="1" ht="15.75" customHeight="1">
      <c r="A26" s="200">
        <v>11</v>
      </c>
      <c r="B26" s="68" t="s">
        <v>284</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626" t="s">
        <v>285</v>
      </c>
      <c r="B28" s="626"/>
      <c r="C28" s="626"/>
      <c r="D28" s="626"/>
      <c r="E28" s="626"/>
      <c r="F28" s="182"/>
      <c r="G28" s="181"/>
      <c r="H28" s="294" t="s">
        <v>330</v>
      </c>
      <c r="I28" s="295"/>
      <c r="J28" s="295"/>
      <c r="K28" s="295"/>
      <c r="L28" s="295"/>
      <c r="AG28" s="233" t="s">
        <v>286</v>
      </c>
      <c r="AI28" s="190">
        <f>82/88</f>
        <v>0.9318181818181818</v>
      </c>
    </row>
    <row r="29" spans="1:12" ht="15" customHeight="1">
      <c r="A29" s="639" t="s">
        <v>4</v>
      </c>
      <c r="B29" s="639"/>
      <c r="C29" s="639"/>
      <c r="D29" s="639"/>
      <c r="E29" s="639"/>
      <c r="F29" s="182"/>
      <c r="G29" s="183"/>
      <c r="H29" s="642" t="s">
        <v>156</v>
      </c>
      <c r="I29" s="642"/>
      <c r="J29" s="642"/>
      <c r="K29" s="642"/>
      <c r="L29" s="642"/>
    </row>
    <row r="30" spans="1:14" s="170" customFormat="1" ht="18.75">
      <c r="A30" s="636"/>
      <c r="B30" s="636"/>
      <c r="C30" s="636"/>
      <c r="D30" s="636"/>
      <c r="E30" s="636"/>
      <c r="F30" s="296"/>
      <c r="G30" s="182"/>
      <c r="H30" s="637"/>
      <c r="I30" s="637"/>
      <c r="J30" s="637"/>
      <c r="K30" s="637"/>
      <c r="L30" s="637"/>
      <c r="M30" s="297"/>
      <c r="N30" s="297"/>
    </row>
    <row r="31" spans="1:12" ht="18">
      <c r="A31" s="182"/>
      <c r="B31" s="182"/>
      <c r="C31" s="182"/>
      <c r="D31" s="182"/>
      <c r="E31" s="182"/>
      <c r="F31" s="182"/>
      <c r="G31" s="182"/>
      <c r="H31" s="182"/>
      <c r="I31" s="182"/>
      <c r="J31" s="182"/>
      <c r="K31" s="182"/>
      <c r="L31" s="298"/>
    </row>
    <row r="32" spans="1:12" ht="18">
      <c r="A32" s="182"/>
      <c r="B32" s="717" t="s">
        <v>289</v>
      </c>
      <c r="C32" s="717"/>
      <c r="D32" s="717"/>
      <c r="E32" s="717"/>
      <c r="F32" s="182"/>
      <c r="G32" s="182"/>
      <c r="H32" s="182"/>
      <c r="I32" s="717" t="s">
        <v>289</v>
      </c>
      <c r="J32" s="717"/>
      <c r="K32" s="717"/>
      <c r="L32" s="298"/>
    </row>
    <row r="33" spans="1:12" ht="10.5" customHeight="1">
      <c r="A33" s="182"/>
      <c r="B33" s="182"/>
      <c r="C33" s="299" t="s">
        <v>288</v>
      </c>
      <c r="D33" s="299"/>
      <c r="E33" s="299"/>
      <c r="F33" s="299"/>
      <c r="G33" s="299"/>
      <c r="H33" s="299"/>
      <c r="I33" s="299"/>
      <c r="J33" s="300" t="s">
        <v>288</v>
      </c>
      <c r="K33" s="299"/>
      <c r="L33" s="299"/>
    </row>
    <row r="34" spans="1:12" ht="18" hidden="1">
      <c r="A34" s="182"/>
      <c r="B34" s="182"/>
      <c r="C34" s="182"/>
      <c r="D34" s="182"/>
      <c r="E34" s="182"/>
      <c r="F34" s="182"/>
      <c r="G34" s="182"/>
      <c r="H34" s="182"/>
      <c r="I34" s="182"/>
      <c r="J34" s="182"/>
      <c r="K34" s="182"/>
      <c r="L34" s="298"/>
    </row>
    <row r="35" spans="1:12" ht="18">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39</v>
      </c>
      <c r="B39" s="182"/>
      <c r="C39" s="182"/>
      <c r="D39" s="182"/>
      <c r="E39" s="182"/>
      <c r="F39" s="182"/>
      <c r="G39" s="182"/>
      <c r="H39" s="301"/>
      <c r="I39" s="301"/>
      <c r="J39" s="301"/>
      <c r="K39" s="301"/>
      <c r="L39" s="301"/>
    </row>
    <row r="40" spans="1:16" ht="18" customHeight="1" hidden="1">
      <c r="A40" s="303"/>
      <c r="B40" s="726" t="s">
        <v>215</v>
      </c>
      <c r="C40" s="726"/>
      <c r="D40" s="726"/>
      <c r="E40" s="726"/>
      <c r="F40" s="726"/>
      <c r="G40" s="303"/>
      <c r="H40" s="301"/>
      <c r="I40" s="301"/>
      <c r="J40" s="301"/>
      <c r="K40" s="301"/>
      <c r="L40" s="301"/>
      <c r="M40" s="265"/>
      <c r="N40" s="265"/>
      <c r="O40" s="265"/>
      <c r="P40" s="265"/>
    </row>
    <row r="41" spans="1:12" ht="12.75" customHeight="1" hidden="1">
      <c r="A41" s="182"/>
      <c r="B41" s="279" t="s">
        <v>216</v>
      </c>
      <c r="C41" s="304"/>
      <c r="D41" s="304"/>
      <c r="E41" s="304"/>
      <c r="F41" s="304"/>
      <c r="G41" s="182"/>
      <c r="H41" s="301"/>
      <c r="I41" s="301"/>
      <c r="J41" s="301"/>
      <c r="K41" s="301"/>
      <c r="L41" s="301"/>
    </row>
    <row r="42" spans="1:12" ht="12.75" customHeight="1" hidden="1">
      <c r="A42" s="182"/>
      <c r="B42" s="236" t="s">
        <v>217</v>
      </c>
      <c r="C42" s="304"/>
      <c r="D42" s="304"/>
      <c r="E42" s="304"/>
      <c r="F42" s="304"/>
      <c r="G42" s="182"/>
      <c r="H42" s="301"/>
      <c r="I42" s="301"/>
      <c r="J42" s="301"/>
      <c r="K42" s="301"/>
      <c r="L42" s="301"/>
    </row>
    <row r="43" spans="1:12" ht="18.75">
      <c r="A43" s="521" t="s">
        <v>331</v>
      </c>
      <c r="B43" s="521"/>
      <c r="C43" s="521"/>
      <c r="D43" s="521"/>
      <c r="E43" s="521"/>
      <c r="F43" s="182"/>
      <c r="G43" s="301"/>
      <c r="H43" s="522" t="s">
        <v>247</v>
      </c>
      <c r="I43" s="522"/>
      <c r="J43" s="522"/>
      <c r="K43" s="522"/>
      <c r="L43" s="522"/>
    </row>
    <row r="44" spans="1:12" ht="12.75" customHeight="1">
      <c r="A44" s="182"/>
      <c r="B44" s="182"/>
      <c r="C44" s="182"/>
      <c r="D44" s="182"/>
      <c r="E44" s="182"/>
      <c r="F44" s="182"/>
      <c r="G44" s="182"/>
      <c r="H44" s="301"/>
      <c r="I44" s="301"/>
      <c r="J44" s="301"/>
      <c r="K44" s="301"/>
      <c r="L44" s="301"/>
    </row>
  </sheetData>
  <sheetProtection/>
  <mergeCells count="37">
    <mergeCell ref="A1:C1"/>
    <mergeCell ref="A3:C3"/>
    <mergeCell ref="A4:C4"/>
    <mergeCell ref="A13:B13"/>
    <mergeCell ref="A2:C2"/>
    <mergeCell ref="A5:B5"/>
    <mergeCell ref="A10:B10"/>
    <mergeCell ref="A6:B9"/>
    <mergeCell ref="A12:B12"/>
    <mergeCell ref="A11:B11"/>
    <mergeCell ref="D1:H2"/>
    <mergeCell ref="K8:K9"/>
    <mergeCell ref="G7:G9"/>
    <mergeCell ref="G6:L6"/>
    <mergeCell ref="D7:F7"/>
    <mergeCell ref="D8:D9"/>
    <mergeCell ref="E8:E9"/>
    <mergeCell ref="F8:F9"/>
    <mergeCell ref="H7:L7"/>
    <mergeCell ref="D4:H4"/>
    <mergeCell ref="A30:E30"/>
    <mergeCell ref="I5:L5"/>
    <mergeCell ref="L8:L9"/>
    <mergeCell ref="H8:H9"/>
    <mergeCell ref="D6:F6"/>
    <mergeCell ref="I8:I9"/>
    <mergeCell ref="J8:J9"/>
    <mergeCell ref="I32:K32"/>
    <mergeCell ref="A28:E28"/>
    <mergeCell ref="C6:C9"/>
    <mergeCell ref="A43:E43"/>
    <mergeCell ref="A29:E29"/>
    <mergeCell ref="B32:E32"/>
    <mergeCell ref="H29:L29"/>
    <mergeCell ref="H43:L43"/>
    <mergeCell ref="B40:F40"/>
    <mergeCell ref="H30:L30"/>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654" t="s">
        <v>218</v>
      </c>
      <c r="B1" s="654"/>
      <c r="C1" s="654"/>
      <c r="D1" s="654"/>
      <c r="E1" s="306"/>
      <c r="F1" s="650" t="s">
        <v>366</v>
      </c>
      <c r="G1" s="650"/>
      <c r="H1" s="650"/>
      <c r="I1" s="650"/>
      <c r="J1" s="650"/>
      <c r="K1" s="650"/>
      <c r="L1" s="650"/>
      <c r="M1" s="650"/>
      <c r="N1" s="650"/>
      <c r="O1" s="650"/>
      <c r="P1" s="307" t="s">
        <v>290</v>
      </c>
      <c r="Q1" s="308"/>
      <c r="R1" s="308"/>
      <c r="S1" s="308"/>
      <c r="T1" s="308"/>
    </row>
    <row r="2" spans="1:20" s="177" customFormat="1" ht="20.25" customHeight="1">
      <c r="A2" s="749" t="s">
        <v>300</v>
      </c>
      <c r="B2" s="749"/>
      <c r="C2" s="749"/>
      <c r="D2" s="749"/>
      <c r="E2" s="306"/>
      <c r="F2" s="650"/>
      <c r="G2" s="650"/>
      <c r="H2" s="650"/>
      <c r="I2" s="650"/>
      <c r="J2" s="650"/>
      <c r="K2" s="650"/>
      <c r="L2" s="650"/>
      <c r="M2" s="650"/>
      <c r="N2" s="650"/>
      <c r="O2" s="650"/>
      <c r="P2" s="308" t="s">
        <v>332</v>
      </c>
      <c r="Q2" s="308"/>
      <c r="R2" s="308"/>
      <c r="S2" s="308"/>
      <c r="T2" s="308"/>
    </row>
    <row r="3" spans="1:20" s="177" customFormat="1" ht="15" customHeight="1">
      <c r="A3" s="749" t="s">
        <v>252</v>
      </c>
      <c r="B3" s="749"/>
      <c r="C3" s="749"/>
      <c r="D3" s="749"/>
      <c r="E3" s="306"/>
      <c r="F3" s="650"/>
      <c r="G3" s="650"/>
      <c r="H3" s="650"/>
      <c r="I3" s="650"/>
      <c r="J3" s="650"/>
      <c r="K3" s="650"/>
      <c r="L3" s="650"/>
      <c r="M3" s="650"/>
      <c r="N3" s="650"/>
      <c r="O3" s="650"/>
      <c r="P3" s="307" t="s">
        <v>358</v>
      </c>
      <c r="Q3" s="307"/>
      <c r="R3" s="307"/>
      <c r="S3" s="309"/>
      <c r="T3" s="309"/>
    </row>
    <row r="4" spans="1:20" s="177" customFormat="1" ht="15.75" customHeight="1">
      <c r="A4" s="759" t="s">
        <v>333</v>
      </c>
      <c r="B4" s="759"/>
      <c r="C4" s="759"/>
      <c r="D4" s="759"/>
      <c r="E4" s="307"/>
      <c r="F4" s="650"/>
      <c r="G4" s="650"/>
      <c r="H4" s="650"/>
      <c r="I4" s="650"/>
      <c r="J4" s="650"/>
      <c r="K4" s="650"/>
      <c r="L4" s="650"/>
      <c r="M4" s="650"/>
      <c r="N4" s="650"/>
      <c r="O4" s="650"/>
      <c r="P4" s="308" t="s">
        <v>302</v>
      </c>
      <c r="Q4" s="307"/>
      <c r="R4" s="307"/>
      <c r="S4" s="309"/>
      <c r="T4" s="309"/>
    </row>
    <row r="5" spans="1:18" s="177" customFormat="1" ht="24" customHeight="1">
      <c r="A5" s="310"/>
      <c r="B5" s="310"/>
      <c r="C5" s="310"/>
      <c r="F5" s="752"/>
      <c r="G5" s="752"/>
      <c r="H5" s="752"/>
      <c r="I5" s="752"/>
      <c r="J5" s="752"/>
      <c r="K5" s="752"/>
      <c r="L5" s="752"/>
      <c r="M5" s="752"/>
      <c r="N5" s="752"/>
      <c r="O5" s="752"/>
      <c r="P5" s="311" t="s">
        <v>334</v>
      </c>
      <c r="Q5" s="312"/>
      <c r="R5" s="312"/>
    </row>
    <row r="6" spans="1:20" s="313" customFormat="1" ht="21.75" customHeight="1">
      <c r="A6" s="755" t="s">
        <v>57</v>
      </c>
      <c r="B6" s="756"/>
      <c r="C6" s="657" t="s">
        <v>31</v>
      </c>
      <c r="D6" s="660"/>
      <c r="E6" s="657" t="s">
        <v>7</v>
      </c>
      <c r="F6" s="746"/>
      <c r="G6" s="746"/>
      <c r="H6" s="746"/>
      <c r="I6" s="746"/>
      <c r="J6" s="746"/>
      <c r="K6" s="746"/>
      <c r="L6" s="746"/>
      <c r="M6" s="746"/>
      <c r="N6" s="746"/>
      <c r="O6" s="746"/>
      <c r="P6" s="746"/>
      <c r="Q6" s="746"/>
      <c r="R6" s="746"/>
      <c r="S6" s="746"/>
      <c r="T6" s="660"/>
    </row>
    <row r="7" spans="1:21" s="313" customFormat="1" ht="22.5" customHeight="1">
      <c r="A7" s="757"/>
      <c r="B7" s="758"/>
      <c r="C7" s="629" t="s">
        <v>335</v>
      </c>
      <c r="D7" s="629" t="s">
        <v>336</v>
      </c>
      <c r="E7" s="657" t="s">
        <v>219</v>
      </c>
      <c r="F7" s="760"/>
      <c r="G7" s="760"/>
      <c r="H7" s="760"/>
      <c r="I7" s="760"/>
      <c r="J7" s="760"/>
      <c r="K7" s="760"/>
      <c r="L7" s="761"/>
      <c r="M7" s="657" t="s">
        <v>337</v>
      </c>
      <c r="N7" s="746"/>
      <c r="O7" s="746"/>
      <c r="P7" s="746"/>
      <c r="Q7" s="746"/>
      <c r="R7" s="746"/>
      <c r="S7" s="746"/>
      <c r="T7" s="660"/>
      <c r="U7" s="314"/>
    </row>
    <row r="8" spans="1:20" s="313" customFormat="1" ht="42.75" customHeight="1">
      <c r="A8" s="757"/>
      <c r="B8" s="758"/>
      <c r="C8" s="630"/>
      <c r="D8" s="630"/>
      <c r="E8" s="628" t="s">
        <v>338</v>
      </c>
      <c r="F8" s="628"/>
      <c r="G8" s="657" t="s">
        <v>339</v>
      </c>
      <c r="H8" s="746"/>
      <c r="I8" s="746"/>
      <c r="J8" s="746"/>
      <c r="K8" s="746"/>
      <c r="L8" s="660"/>
      <c r="M8" s="628" t="s">
        <v>340</v>
      </c>
      <c r="N8" s="628"/>
      <c r="O8" s="657" t="s">
        <v>339</v>
      </c>
      <c r="P8" s="746"/>
      <c r="Q8" s="746"/>
      <c r="R8" s="746"/>
      <c r="S8" s="746"/>
      <c r="T8" s="660"/>
    </row>
    <row r="9" spans="1:20" s="313" customFormat="1" ht="35.25" customHeight="1">
      <c r="A9" s="757"/>
      <c r="B9" s="758"/>
      <c r="C9" s="630"/>
      <c r="D9" s="630"/>
      <c r="E9" s="629" t="s">
        <v>220</v>
      </c>
      <c r="F9" s="629" t="s">
        <v>221</v>
      </c>
      <c r="G9" s="742" t="s">
        <v>222</v>
      </c>
      <c r="H9" s="743"/>
      <c r="I9" s="742" t="s">
        <v>223</v>
      </c>
      <c r="J9" s="743"/>
      <c r="K9" s="742" t="s">
        <v>224</v>
      </c>
      <c r="L9" s="743"/>
      <c r="M9" s="629" t="s">
        <v>225</v>
      </c>
      <c r="N9" s="629" t="s">
        <v>221</v>
      </c>
      <c r="O9" s="742" t="s">
        <v>222</v>
      </c>
      <c r="P9" s="743"/>
      <c r="Q9" s="742" t="s">
        <v>226</v>
      </c>
      <c r="R9" s="743"/>
      <c r="S9" s="742" t="s">
        <v>227</v>
      </c>
      <c r="T9" s="743"/>
    </row>
    <row r="10" spans="1:20" s="313" customFormat="1" ht="25.5" customHeight="1">
      <c r="A10" s="742"/>
      <c r="B10" s="743"/>
      <c r="C10" s="631"/>
      <c r="D10" s="631"/>
      <c r="E10" s="631"/>
      <c r="F10" s="631"/>
      <c r="G10" s="215" t="s">
        <v>225</v>
      </c>
      <c r="H10" s="215" t="s">
        <v>221</v>
      </c>
      <c r="I10" s="219" t="s">
        <v>225</v>
      </c>
      <c r="J10" s="215" t="s">
        <v>221</v>
      </c>
      <c r="K10" s="219" t="s">
        <v>225</v>
      </c>
      <c r="L10" s="215" t="s">
        <v>221</v>
      </c>
      <c r="M10" s="631"/>
      <c r="N10" s="631"/>
      <c r="O10" s="215" t="s">
        <v>225</v>
      </c>
      <c r="P10" s="215" t="s">
        <v>221</v>
      </c>
      <c r="Q10" s="219" t="s">
        <v>225</v>
      </c>
      <c r="R10" s="215" t="s">
        <v>221</v>
      </c>
      <c r="S10" s="219" t="s">
        <v>225</v>
      </c>
      <c r="T10" s="215" t="s">
        <v>221</v>
      </c>
    </row>
    <row r="11" spans="1:32" s="222" customFormat="1" ht="12.75">
      <c r="A11" s="750" t="s">
        <v>6</v>
      </c>
      <c r="B11" s="751"/>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266</v>
      </c>
    </row>
    <row r="12" spans="1:20" s="222" customFormat="1" ht="20.25" customHeight="1">
      <c r="A12" s="747" t="s">
        <v>322</v>
      </c>
      <c r="B12" s="748"/>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753" t="s">
        <v>298</v>
      </c>
      <c r="B13" s="754"/>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744" t="s">
        <v>30</v>
      </c>
      <c r="B14" s="745"/>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133</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17</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267</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269</v>
      </c>
    </row>
    <row r="18" spans="1:20" s="178" customFormat="1" ht="15.75" customHeight="1">
      <c r="A18" s="200">
        <v>2</v>
      </c>
      <c r="B18" s="68" t="s">
        <v>299</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270</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271</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272</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274</v>
      </c>
      <c r="AK21" s="178" t="s">
        <v>275</v>
      </c>
      <c r="AL21" s="178" t="s">
        <v>276</v>
      </c>
      <c r="AM21" s="199" t="s">
        <v>277</v>
      </c>
    </row>
    <row r="22" spans="1:39" s="178" customFormat="1" ht="15.75" customHeight="1">
      <c r="A22" s="200">
        <v>6</v>
      </c>
      <c r="B22" s="68" t="s">
        <v>273</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279</v>
      </c>
    </row>
    <row r="23" spans="1:20" s="178" customFormat="1" ht="15.75" customHeight="1">
      <c r="A23" s="200">
        <v>7</v>
      </c>
      <c r="B23" s="68" t="s">
        <v>278</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280</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274</v>
      </c>
    </row>
    <row r="25" spans="1:36" s="178" customFormat="1" ht="15.75" customHeight="1">
      <c r="A25" s="200">
        <v>9</v>
      </c>
      <c r="B25" s="68" t="s">
        <v>281</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283</v>
      </c>
    </row>
    <row r="26" spans="1:44" s="178" customFormat="1" ht="15.75" customHeight="1">
      <c r="A26" s="200">
        <v>10</v>
      </c>
      <c r="B26" s="68" t="s">
        <v>282</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284</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286</v>
      </c>
      <c r="AI28" s="190">
        <f>82/88</f>
        <v>0.9318181818181818</v>
      </c>
    </row>
    <row r="29" spans="1:20" ht="15.75" customHeight="1">
      <c r="A29" s="180"/>
      <c r="B29" s="626" t="s">
        <v>285</v>
      </c>
      <c r="C29" s="626"/>
      <c r="D29" s="626"/>
      <c r="E29" s="626"/>
      <c r="F29" s="626"/>
      <c r="G29" s="626"/>
      <c r="H29" s="181"/>
      <c r="I29" s="181"/>
      <c r="J29" s="182"/>
      <c r="K29" s="181"/>
      <c r="L29" s="633" t="s">
        <v>285</v>
      </c>
      <c r="M29" s="633"/>
      <c r="N29" s="633"/>
      <c r="O29" s="633"/>
      <c r="P29" s="633"/>
      <c r="Q29" s="633"/>
      <c r="R29" s="633"/>
      <c r="S29" s="633"/>
      <c r="T29" s="633"/>
    </row>
    <row r="30" spans="1:20" ht="15" customHeight="1">
      <c r="A30" s="180"/>
      <c r="B30" s="639" t="s">
        <v>35</v>
      </c>
      <c r="C30" s="639"/>
      <c r="D30" s="639"/>
      <c r="E30" s="639"/>
      <c r="F30" s="639"/>
      <c r="G30" s="639"/>
      <c r="H30" s="183"/>
      <c r="I30" s="183"/>
      <c r="J30" s="183"/>
      <c r="K30" s="183"/>
      <c r="L30" s="642" t="s">
        <v>245</v>
      </c>
      <c r="M30" s="642"/>
      <c r="N30" s="642"/>
      <c r="O30" s="642"/>
      <c r="P30" s="642"/>
      <c r="Q30" s="642"/>
      <c r="R30" s="642"/>
      <c r="S30" s="642"/>
      <c r="T30" s="642"/>
    </row>
    <row r="31" spans="1:20" s="320" customFormat="1" ht="18.75">
      <c r="A31" s="318"/>
      <c r="B31" s="636"/>
      <c r="C31" s="636"/>
      <c r="D31" s="636"/>
      <c r="E31" s="636"/>
      <c r="F31" s="636"/>
      <c r="G31" s="319"/>
      <c r="H31" s="319"/>
      <c r="I31" s="319"/>
      <c r="J31" s="319"/>
      <c r="K31" s="319"/>
      <c r="L31" s="637"/>
      <c r="M31" s="637"/>
      <c r="N31" s="637"/>
      <c r="O31" s="637"/>
      <c r="P31" s="637"/>
      <c r="Q31" s="637"/>
      <c r="R31" s="637"/>
      <c r="S31" s="637"/>
      <c r="T31" s="637"/>
    </row>
    <row r="32" spans="1:20" s="320" customFormat="1" ht="18.7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75">
      <c r="A33" s="318"/>
      <c r="B33" s="762" t="s">
        <v>289</v>
      </c>
      <c r="C33" s="762"/>
      <c r="D33" s="762"/>
      <c r="E33" s="762"/>
      <c r="F33" s="762"/>
      <c r="G33" s="321"/>
      <c r="H33" s="321"/>
      <c r="I33" s="321"/>
      <c r="J33" s="321"/>
      <c r="K33" s="321"/>
      <c r="L33" s="321"/>
      <c r="M33" s="321"/>
      <c r="N33" s="321"/>
      <c r="O33" s="762" t="s">
        <v>289</v>
      </c>
      <c r="P33" s="762"/>
      <c r="Q33" s="762"/>
      <c r="R33" s="319"/>
      <c r="S33" s="319"/>
      <c r="T33" s="319"/>
    </row>
    <row r="34" spans="1:20" s="184" customFormat="1" ht="18.75" hidden="1">
      <c r="A34" s="235" t="s">
        <v>39</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215</v>
      </c>
      <c r="C35" s="303"/>
      <c r="D35" s="303"/>
      <c r="E35" s="303"/>
      <c r="F35" s="303"/>
      <c r="G35" s="303"/>
      <c r="H35" s="303"/>
      <c r="I35" s="303"/>
      <c r="J35" s="303"/>
      <c r="K35" s="303"/>
      <c r="L35" s="294"/>
      <c r="M35" s="294"/>
      <c r="N35" s="294"/>
      <c r="O35" s="294"/>
      <c r="P35" s="186"/>
      <c r="Q35" s="186"/>
      <c r="R35" s="186"/>
      <c r="S35" s="186"/>
      <c r="T35" s="186"/>
    </row>
    <row r="36" spans="2:20" s="184" customFormat="1" ht="18.75" hidden="1">
      <c r="B36" s="279" t="s">
        <v>216</v>
      </c>
      <c r="C36" s="186"/>
      <c r="D36" s="186"/>
      <c r="E36" s="186"/>
      <c r="F36" s="186"/>
      <c r="G36" s="186"/>
      <c r="H36" s="186"/>
      <c r="I36" s="186"/>
      <c r="J36" s="186"/>
      <c r="K36" s="186"/>
      <c r="L36" s="186"/>
      <c r="M36" s="186"/>
      <c r="N36" s="186"/>
      <c r="O36" s="186"/>
      <c r="P36" s="186"/>
      <c r="Q36" s="186"/>
      <c r="R36" s="186"/>
      <c r="S36" s="186"/>
      <c r="T36" s="186"/>
    </row>
    <row r="37" spans="2:20" s="184" customFormat="1" ht="18.75" hidden="1">
      <c r="B37" s="236" t="s">
        <v>228</v>
      </c>
      <c r="C37" s="186"/>
      <c r="D37" s="186"/>
      <c r="E37" s="186"/>
      <c r="F37" s="186"/>
      <c r="G37" s="186"/>
      <c r="H37" s="186"/>
      <c r="I37" s="186"/>
      <c r="J37" s="186"/>
      <c r="K37" s="186"/>
      <c r="L37" s="186"/>
      <c r="M37" s="186"/>
      <c r="N37" s="186"/>
      <c r="O37" s="186"/>
      <c r="P37" s="186"/>
      <c r="Q37" s="186"/>
      <c r="R37" s="186"/>
      <c r="S37" s="186"/>
      <c r="T37" s="186"/>
    </row>
    <row r="38" spans="2:20" ht="18">
      <c r="B38" s="182"/>
      <c r="C38" s="182"/>
      <c r="D38" s="182"/>
      <c r="E38" s="182"/>
      <c r="F38" s="182"/>
      <c r="G38" s="182"/>
      <c r="H38" s="182"/>
      <c r="I38" s="182"/>
      <c r="J38" s="182"/>
      <c r="K38" s="182"/>
      <c r="L38" s="182"/>
      <c r="M38" s="182"/>
      <c r="N38" s="182"/>
      <c r="O38" s="182"/>
      <c r="P38" s="182"/>
      <c r="Q38" s="182"/>
      <c r="R38" s="182"/>
      <c r="S38" s="182"/>
      <c r="T38" s="182"/>
    </row>
    <row r="39" spans="2:20" ht="18.75">
      <c r="B39" s="521" t="s">
        <v>246</v>
      </c>
      <c r="C39" s="521"/>
      <c r="D39" s="521"/>
      <c r="E39" s="521"/>
      <c r="F39" s="521"/>
      <c r="G39" s="521"/>
      <c r="H39" s="182"/>
      <c r="I39" s="182"/>
      <c r="J39" s="182"/>
      <c r="K39" s="182"/>
      <c r="L39" s="522" t="s">
        <v>247</v>
      </c>
      <c r="M39" s="522"/>
      <c r="N39" s="522"/>
      <c r="O39" s="522"/>
      <c r="P39" s="522"/>
      <c r="Q39" s="522"/>
      <c r="R39" s="522"/>
      <c r="S39" s="522"/>
      <c r="T39" s="522"/>
    </row>
    <row r="40" spans="2:20" ht="18.75">
      <c r="B40" s="182"/>
      <c r="C40" s="182"/>
      <c r="D40" s="182"/>
      <c r="E40" s="182"/>
      <c r="F40" s="182"/>
      <c r="G40" s="182"/>
      <c r="H40" s="301"/>
      <c r="I40" s="182"/>
      <c r="J40" s="182"/>
      <c r="K40" s="182"/>
      <c r="L40" s="182"/>
      <c r="M40" s="182"/>
      <c r="N40" s="182"/>
      <c r="O40" s="182"/>
      <c r="P40" s="182"/>
      <c r="Q40" s="182"/>
      <c r="R40" s="182"/>
      <c r="S40" s="182"/>
      <c r="T40" s="182"/>
    </row>
    <row r="41" spans="2:20" ht="18">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B39:G39"/>
    <mergeCell ref="G8:L8"/>
    <mergeCell ref="L39:T39"/>
    <mergeCell ref="O33:Q33"/>
    <mergeCell ref="B33:F33"/>
    <mergeCell ref="A1:D1"/>
    <mergeCell ref="A4:D4"/>
    <mergeCell ref="F1:O4"/>
    <mergeCell ref="C7:C10"/>
    <mergeCell ref="E9:E10"/>
    <mergeCell ref="E7:L7"/>
    <mergeCell ref="A3:D3"/>
    <mergeCell ref="M7:T7"/>
    <mergeCell ref="E6:T6"/>
    <mergeCell ref="N9:N10"/>
    <mergeCell ref="B31:F31"/>
    <mergeCell ref="L30:T30"/>
    <mergeCell ref="A13:B13"/>
    <mergeCell ref="O9:P9"/>
    <mergeCell ref="L31:T31"/>
    <mergeCell ref="A6:B10"/>
    <mergeCell ref="F9:F10"/>
    <mergeCell ref="S9:T9"/>
    <mergeCell ref="B29:G29"/>
    <mergeCell ref="M8:N8"/>
    <mergeCell ref="A12:B12"/>
    <mergeCell ref="A2:D2"/>
    <mergeCell ref="A11:B11"/>
    <mergeCell ref="C6:D6"/>
    <mergeCell ref="F5:O5"/>
    <mergeCell ref="G9:H9"/>
    <mergeCell ref="E8:F8"/>
    <mergeCell ref="I9:J9"/>
    <mergeCell ref="D7:D10"/>
    <mergeCell ref="A14:B14"/>
    <mergeCell ref="B30:G30"/>
    <mergeCell ref="K9:L9"/>
    <mergeCell ref="L29:T29"/>
    <mergeCell ref="O8:T8"/>
    <mergeCell ref="Q9:R9"/>
    <mergeCell ref="M9:M10"/>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Admin</cp:lastModifiedBy>
  <cp:lastPrinted>2018-03-13T07:42:54Z</cp:lastPrinted>
  <dcterms:created xsi:type="dcterms:W3CDTF">2004-03-07T02:36:29Z</dcterms:created>
  <dcterms:modified xsi:type="dcterms:W3CDTF">2018-06-07T04:32:51Z</dcterms:modified>
  <cp:category/>
  <cp:version/>
  <cp:contentType/>
  <cp:contentStatus/>
</cp:coreProperties>
</file>